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(04_04)-Szakkepzes\02_Kepzohely_ellenorzes\2024\2 Kiküldhető anyagok_2024\Tanulószerződés\"/>
    </mc:Choice>
  </mc:AlternateContent>
  <xr:revisionPtr revIDLastSave="0" documentId="13_ncr:1_{E751E3B2-849C-4153-80AD-A31CDC4C31C5}" xr6:coauthVersionLast="47" xr6:coauthVersionMax="47" xr10:uidLastSave="{00000000-0000-0000-0000-000000000000}"/>
  <bookViews>
    <workbookView xWindow="21480" yWindow="-120" windowWidth="29040" windowHeight="15840" activeTab="2" xr2:uid="{00000000-000D-0000-FFFF-FFFF00000000}"/>
  </bookViews>
  <sheets>
    <sheet name="2022" sheetId="1" r:id="rId1"/>
    <sheet name="2023.01.01-2023.12.01" sheetId="2" r:id="rId2"/>
    <sheet name="2023.12.01-2024.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G65" i="3"/>
  <c r="E65" i="3"/>
  <c r="G64" i="3"/>
  <c r="E64" i="3"/>
  <c r="G63" i="3"/>
  <c r="E63" i="3"/>
  <c r="G62" i="3"/>
  <c r="E62" i="3"/>
  <c r="G61" i="3"/>
  <c r="E61" i="3"/>
  <c r="G60" i="3"/>
  <c r="E60" i="3"/>
  <c r="G59" i="3"/>
  <c r="E59" i="3"/>
  <c r="G58" i="3"/>
  <c r="E58" i="3"/>
  <c r="G57" i="3"/>
  <c r="E57" i="3"/>
  <c r="G56" i="3"/>
  <c r="E56" i="3"/>
  <c r="G55" i="3"/>
  <c r="E55" i="3"/>
  <c r="G54" i="3"/>
  <c r="E54" i="3"/>
  <c r="G53" i="3"/>
  <c r="E53" i="3"/>
  <c r="G52" i="3"/>
  <c r="E52" i="3"/>
  <c r="G51" i="3"/>
  <c r="E51" i="3"/>
  <c r="G50" i="3"/>
  <c r="E50" i="3"/>
  <c r="G49" i="3"/>
  <c r="E49" i="3"/>
  <c r="G48" i="3"/>
  <c r="E48" i="3"/>
  <c r="G47" i="3"/>
  <c r="E47" i="3"/>
  <c r="G46" i="3"/>
  <c r="E46" i="3"/>
  <c r="G45" i="3"/>
  <c r="E45" i="3"/>
  <c r="G44" i="3"/>
  <c r="E44" i="3"/>
  <c r="G43" i="3"/>
  <c r="E43" i="3"/>
  <c r="G42" i="3"/>
  <c r="E42" i="3"/>
  <c r="G41" i="3"/>
  <c r="E41" i="3"/>
  <c r="G40" i="3"/>
  <c r="E40" i="3"/>
  <c r="G39" i="3"/>
  <c r="E39" i="3"/>
  <c r="G38" i="3"/>
  <c r="E38" i="3"/>
  <c r="G37" i="3"/>
  <c r="E37" i="3"/>
  <c r="G36" i="3"/>
  <c r="E36" i="3"/>
  <c r="G35" i="3"/>
  <c r="E35" i="3"/>
  <c r="G34" i="3"/>
  <c r="E34" i="3"/>
  <c r="G33" i="3"/>
  <c r="E33" i="3"/>
  <c r="G32" i="3"/>
  <c r="E32" i="3"/>
  <c r="G31" i="3"/>
  <c r="E31" i="3"/>
  <c r="G30" i="3"/>
  <c r="E30" i="3"/>
  <c r="G29" i="3"/>
  <c r="E29" i="3"/>
  <c r="G28" i="3"/>
  <c r="E28" i="3"/>
  <c r="G27" i="3"/>
  <c r="E27" i="3"/>
  <c r="G26" i="3"/>
  <c r="E26" i="3"/>
  <c r="G25" i="3"/>
  <c r="E25" i="3"/>
  <c r="G24" i="3"/>
  <c r="E24" i="3"/>
  <c r="G23" i="3"/>
  <c r="E23" i="3"/>
  <c r="G22" i="3"/>
  <c r="E22" i="3"/>
  <c r="G21" i="3"/>
  <c r="E21" i="3"/>
  <c r="D19" i="3"/>
  <c r="D12" i="3"/>
  <c r="D11" i="3"/>
  <c r="D10" i="3"/>
  <c r="D9" i="3"/>
  <c r="D7" i="3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D19" i="2"/>
  <c r="D12" i="2"/>
  <c r="D11" i="2"/>
  <c r="D10" i="2"/>
  <c r="D9" i="2"/>
  <c r="D7" i="2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21" i="1"/>
  <c r="E65" i="1" l="1"/>
  <c r="E41" i="1" l="1"/>
  <c r="E60" i="1" l="1"/>
  <c r="E53" i="1"/>
  <c r="E27" i="1"/>
  <c r="E39" i="1"/>
  <c r="E57" i="1" l="1"/>
  <c r="E56" i="1" l="1"/>
  <c r="E40" i="1" l="1"/>
  <c r="E21" i="1" l="1"/>
  <c r="E58" i="1" l="1"/>
  <c r="E47" i="1"/>
  <c r="E51" i="1"/>
  <c r="E28" i="1"/>
  <c r="E22" i="1" l="1"/>
  <c r="E23" i="1"/>
  <c r="E24" i="1"/>
  <c r="E25" i="1"/>
  <c r="E26" i="1"/>
  <c r="E29" i="1"/>
  <c r="E30" i="1"/>
  <c r="E31" i="1"/>
  <c r="E32" i="1"/>
  <c r="E33" i="1"/>
  <c r="E34" i="1"/>
  <c r="E35" i="1"/>
  <c r="E36" i="1"/>
  <c r="E37" i="1"/>
  <c r="E38" i="1"/>
  <c r="E42" i="1"/>
  <c r="E43" i="1"/>
  <c r="E44" i="1"/>
  <c r="E45" i="1"/>
  <c r="E46" i="1"/>
  <c r="E48" i="1"/>
  <c r="E49" i="1"/>
  <c r="E50" i="1"/>
  <c r="E52" i="1"/>
  <c r="E54" i="1"/>
  <c r="E55" i="1"/>
  <c r="E59" i="1"/>
  <c r="E61" i="1"/>
  <c r="E62" i="1"/>
  <c r="E63" i="1"/>
  <c r="E64" i="1"/>
  <c r="D19" i="1" l="1"/>
  <c r="D12" i="1"/>
  <c r="D11" i="1"/>
  <c r="D10" i="1"/>
  <c r="D7" i="1"/>
</calcChain>
</file>

<file path=xl/sharedStrings.xml><?xml version="1.0" encoding="utf-8"?>
<sst xmlns="http://schemas.openxmlformats.org/spreadsheetml/2006/main" count="204" uniqueCount="70">
  <si>
    <t xml:space="preserve">A tanulói pénzbeli juttatás mértéke: a 63.§ (2) alapján: </t>
  </si>
  <si>
    <r>
      <t>a)</t>
    </r>
    <r>
      <rPr>
        <sz val="10"/>
        <rFont val="Arial"/>
        <family val="2"/>
        <charset val="238"/>
      </rPr>
      <t xml:space="preserve"> a nyolcvan százalékot, a hónap első napján érvényes kötelező legkisebb havi munkabér (a továbbiakban: minimálbér) tizenöt százalékának 1,3-szerese,</t>
    </r>
  </si>
  <si>
    <r>
      <t>b)</t>
    </r>
    <r>
      <rPr>
        <sz val="10"/>
        <rFont val="Arial"/>
        <family val="2"/>
        <charset val="238"/>
      </rPr>
      <t xml:space="preserve"> a hetven százalékot, a minimálbér tizenöt százalékának 1,2-szerese,</t>
    </r>
  </si>
  <si>
    <r>
      <t>c)</t>
    </r>
    <r>
      <rPr>
        <sz val="10"/>
        <rFont val="Arial"/>
        <family val="2"/>
        <charset val="238"/>
      </rPr>
      <t xml:space="preserve"> a hatvan százalékot, a minimálbér tizenöt százalékának 1,1-szerese</t>
    </r>
  </si>
  <si>
    <r>
      <t>d)</t>
    </r>
    <r>
      <rPr>
        <sz val="10"/>
        <rFont val="Arial"/>
        <family val="2"/>
        <charset val="238"/>
      </rPr>
      <t xml:space="preserve"> az ötven százalékot, a minimálbér tizenöt százaléka,</t>
    </r>
  </si>
  <si>
    <r>
      <t>e)</t>
    </r>
    <r>
      <rPr>
        <sz val="10"/>
        <rFont val="Arial"/>
        <family val="2"/>
        <charset val="238"/>
      </rPr>
      <t xml:space="preserve"> a negyven százalékot, a minimálbér tizenöt százalékának 0,9-szerese,</t>
    </r>
  </si>
  <si>
    <t xml:space="preserve">Levonások tanulótól: </t>
  </si>
  <si>
    <r>
      <t>SZJA</t>
    </r>
    <r>
      <rPr>
        <b/>
        <sz val="9"/>
        <rFont val="Times New Roman"/>
        <family val="1"/>
        <charset val="238"/>
      </rPr>
      <t xml:space="preserve"> (adóterhet nem viselő járandóság)</t>
    </r>
  </si>
  <si>
    <t>Egészségbiztosítási járulék:</t>
  </si>
  <si>
    <t xml:space="preserve">     természetbeni</t>
  </si>
  <si>
    <t xml:space="preserve">     pénzbeli:</t>
  </si>
  <si>
    <t>Nyugdíj járulék / Mnypt tagdíj</t>
  </si>
  <si>
    <t>Levonások összesen:</t>
  </si>
  <si>
    <t>szakma</t>
  </si>
  <si>
    <t>elmélet</t>
  </si>
  <si>
    <t>gyakorlat</t>
  </si>
  <si>
    <t>szorzó</t>
  </si>
  <si>
    <t>súlyszorzó</t>
  </si>
  <si>
    <t>5452501 autóelektronikai műszerész</t>
  </si>
  <si>
    <t>5452502 autószerelő</t>
  </si>
  <si>
    <t>5552501 autótechnikus</t>
  </si>
  <si>
    <t>3454302 asztalos</t>
  </si>
  <si>
    <t>5454301 faipari technikus</t>
  </si>
  <si>
    <t>3452203 elektronikai műszerész</t>
  </si>
  <si>
    <t>5452302 elektronikai technikus</t>
  </si>
  <si>
    <t>3458202 bádogos</t>
  </si>
  <si>
    <t>3481101 cukrász</t>
  </si>
  <si>
    <t>3458204 festő, mázoló, tapétázó</t>
  </si>
  <si>
    <t>3452106 hegesztő</t>
  </si>
  <si>
    <t>3458205 hűtő- és légtechnika-rendszerszerelő</t>
  </si>
  <si>
    <t>3452503 járműfényező</t>
  </si>
  <si>
    <t>3452506 karosszérialakatos</t>
  </si>
  <si>
    <t>5434101 kereskedő</t>
  </si>
  <si>
    <t>3458209 központifűtés- és gázhálózat rendszerszerelő</t>
  </si>
  <si>
    <t>5458203 magasépítő technikus</t>
  </si>
  <si>
    <t>3434101 eladó</t>
  </si>
  <si>
    <t>3481104 szakács</t>
  </si>
  <si>
    <t>3452110 szerszámkészítő</t>
  </si>
  <si>
    <t>3452104 ipari gépész</t>
  </si>
  <si>
    <t>3458203 épület- és szerkezetlakatos</t>
  </si>
  <si>
    <t>5481203 turisztikai szervező, értékesítő</t>
  </si>
  <si>
    <t>5452103 gépgyártástechnológiai technikus</t>
  </si>
  <si>
    <t>3452103 gépi forgácsoló</t>
  </si>
  <si>
    <t>3452204 villanyszerelő</t>
  </si>
  <si>
    <t>3481103 pincér</t>
  </si>
  <si>
    <t>3458212 víz-, csatorna- és közmű- rendszerszerelő</t>
  </si>
  <si>
    <t>min.juttatás br./hó</t>
  </si>
  <si>
    <t>3552101 cnc gépkezelő</t>
  </si>
  <si>
    <t>5452304 mechatronikai technikus</t>
  </si>
  <si>
    <t>5476102 kisgyermek-gondozó, nevelő</t>
  </si>
  <si>
    <t>3476201 szociális gondozó és ápoló</t>
  </si>
  <si>
    <t>5481501 fodrász</t>
  </si>
  <si>
    <t>5481502 kozmetikus</t>
  </si>
  <si>
    <t>5484111 logisztikai és szállítmányozási ügyintéző</t>
  </si>
  <si>
    <t>Normatíva</t>
  </si>
  <si>
    <t>3452302 számítógép szerelő, karbantartó</t>
  </si>
  <si>
    <t>5481101 vendéglátásszervező</t>
  </si>
  <si>
    <t>5472302 gyakorló ápoló</t>
  </si>
  <si>
    <t>3458214 kőműves</t>
  </si>
  <si>
    <t>3458213 burkoló</t>
  </si>
  <si>
    <t>5452106 műanyagfeldolgozó technikus</t>
  </si>
  <si>
    <t>3458215 tetőfedő</t>
  </si>
  <si>
    <t>5458201 épületgépész technikus</t>
  </si>
  <si>
    <t>3458201 ács</t>
  </si>
  <si>
    <t>költségcsökkentő tételek  Ft/nap</t>
  </si>
  <si>
    <t>5452403 vegyésztechnikus</t>
  </si>
  <si>
    <t>Tanulószerződéssel foglalkoztatott tanulók járulékai (2022. év)</t>
  </si>
  <si>
    <t>Tanulószerződéssel foglalkoztatott tanulók járulékai (2023.01.01-től 2023.12.01-ig.)</t>
  </si>
  <si>
    <t>Tanulószerződéssel foglalkoztatott tanulók járulékai (2023.12.01-től 2024.)</t>
  </si>
  <si>
    <t xml:space="preserve">ALAPJA: A hónap első napján érvényes kötelező minimálbér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</si>
</sst>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Ft&quot;;[Red]\-#,##0\ &quot;Ft&quot;"/>
    <numFmt numFmtId="164" formatCode="#,##0\ &quot;Ft&quot;"/>
    <numFmt numFmtId="165" formatCode="0.0%"/>
    <numFmt numFmtId="166" formatCode="_-* #,##0\ &quot;Ft&quot;_-;\-* #,##0\ &quot;Ft&quot;_-;_-* &quot;-&quot;??\ &quot;Ft&quot;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u/>
      <sz val="12"/>
      <name val="Times New Roman"/>
      <family val="1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Times New Roman"/>
      <family val="1"/>
      <charset val="238"/>
    </font>
    <font>
      <b/>
      <sz val="10"/>
      <name val="Arial CE"/>
      <charset val="238"/>
    </font>
    <font>
      <b/>
      <sz val="10"/>
      <name val="Times New Roman"/>
      <family val="1"/>
      <charset val="238"/>
    </font>
    <font>
      <b/>
      <sz val="10"/>
      <color rgb="FFFF0000"/>
      <name val="Times New Roman"/>
      <family val="1"/>
    </font>
    <font>
      <sz val="12"/>
      <color theme="1"/>
      <name val="Calibri"/>
      <family val="2"/>
      <charset val="238"/>
      <scheme val="minor"/>
    </font>
    <font>
      <sz val="11.5"/>
      <name val="Times New Roman"/>
      <family val="1"/>
    </font>
    <font>
      <b/>
      <sz val="11.5"/>
      <color indexed="10"/>
      <name val="Times New Roman"/>
      <family val="1"/>
      <charset val="238"/>
    </font>
    <font>
      <b/>
      <sz val="11.5"/>
      <name val="Times New Roman"/>
      <family val="1"/>
      <charset val="238"/>
    </font>
    <font>
      <b/>
      <sz val="11.5"/>
      <color rgb="FFFF0000"/>
      <name val="Arial"/>
      <family val="2"/>
      <charset val="238"/>
    </font>
    <font>
      <sz val="11.5"/>
      <color theme="1"/>
      <name val="Calibri"/>
      <family val="2"/>
      <charset val="238"/>
      <scheme val="minor"/>
    </font>
    <font>
      <sz val="14"/>
      <name val="Times New Roman"/>
      <family val="1"/>
      <charset val="238"/>
    </font>
    <font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6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166" fontId="14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5" fillId="3" borderId="1" xfId="0" applyFont="1" applyFill="1" applyBorder="1"/>
    <xf numFmtId="9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6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166" fontId="14" fillId="3" borderId="1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1" fillId="0" borderId="9" xfId="0" applyNumberFormat="1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9" fontId="1" fillId="2" borderId="7" xfId="0" applyNumberFormat="1" applyFont="1" applyFill="1" applyBorder="1" applyAlignment="1">
      <alignment horizontal="center" vertical="center" wrapText="1"/>
    </xf>
    <xf numFmtId="9" fontId="1" fillId="2" borderId="8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5"/>
  <sheetViews>
    <sheetView workbookViewId="0">
      <selection activeCell="H23" sqref="H23"/>
    </sheetView>
  </sheetViews>
  <sheetFormatPr defaultRowHeight="15" x14ac:dyDescent="0.25"/>
  <cols>
    <col min="1" max="1" width="46.42578125" customWidth="1"/>
    <col min="2" max="2" width="10.140625" customWidth="1"/>
    <col min="3" max="3" width="9.5703125" customWidth="1"/>
    <col min="4" max="4" width="8.42578125" customWidth="1"/>
    <col min="5" max="5" width="12.7109375" customWidth="1"/>
    <col min="6" max="6" width="11" customWidth="1"/>
    <col min="7" max="7" width="15.28515625" style="28" customWidth="1"/>
    <col min="8" max="8" width="41.7109375" bestFit="1" customWidth="1"/>
  </cols>
  <sheetData>
    <row r="2" spans="1:7" ht="15.75" x14ac:dyDescent="0.25">
      <c r="A2" s="43" t="s">
        <v>66</v>
      </c>
      <c r="B2" s="43"/>
      <c r="C2" s="43"/>
      <c r="D2" s="43"/>
      <c r="E2" s="43"/>
      <c r="F2" s="1"/>
      <c r="G2" s="24"/>
    </row>
    <row r="3" spans="1:7" ht="15.75" x14ac:dyDescent="0.25">
      <c r="A3" s="2"/>
      <c r="B3" s="2"/>
      <c r="C3" s="2"/>
      <c r="D3" s="2"/>
      <c r="E3" s="2"/>
      <c r="F3" s="2"/>
      <c r="G3" s="24"/>
    </row>
    <row r="4" spans="1:7" ht="18.75" x14ac:dyDescent="0.25">
      <c r="A4" s="44" t="s">
        <v>69</v>
      </c>
      <c r="B4" s="44"/>
      <c r="C4" s="44"/>
      <c r="D4" s="44"/>
      <c r="E4" s="35">
        <v>200000</v>
      </c>
      <c r="F4" s="1"/>
      <c r="G4" s="25"/>
    </row>
    <row r="5" spans="1:7" s="23" customFormat="1" ht="15.75" x14ac:dyDescent="0.25">
      <c r="A5" s="46" t="s">
        <v>54</v>
      </c>
      <c r="B5" s="46"/>
      <c r="C5" s="46"/>
      <c r="D5" s="46"/>
      <c r="E5" s="22">
        <v>1200000</v>
      </c>
      <c r="F5" s="1"/>
      <c r="G5" s="25"/>
    </row>
    <row r="6" spans="1:7" ht="15" customHeight="1" x14ac:dyDescent="0.25">
      <c r="A6" s="45" t="s">
        <v>0</v>
      </c>
      <c r="B6" s="45"/>
      <c r="C6" s="45"/>
      <c r="D6" s="45"/>
      <c r="E6" s="45"/>
      <c r="F6" s="3"/>
      <c r="G6" s="25"/>
    </row>
    <row r="7" spans="1:7" ht="15" customHeight="1" x14ac:dyDescent="0.25">
      <c r="A7" s="41" t="s">
        <v>1</v>
      </c>
      <c r="B7" s="41"/>
      <c r="C7" s="41"/>
      <c r="D7" s="42">
        <f>SUM(E4*15%*1.3)</f>
        <v>39000</v>
      </c>
      <c r="E7" s="42"/>
      <c r="F7" s="39">
        <v>0.19500000000000001</v>
      </c>
      <c r="G7" s="25"/>
    </row>
    <row r="8" spans="1:7" ht="15" customHeight="1" x14ac:dyDescent="0.25">
      <c r="A8" s="41"/>
      <c r="B8" s="41"/>
      <c r="C8" s="41"/>
      <c r="D8" s="42"/>
      <c r="E8" s="42"/>
      <c r="F8" s="40"/>
      <c r="G8" s="25"/>
    </row>
    <row r="9" spans="1:7" ht="15" customHeight="1" x14ac:dyDescent="0.25">
      <c r="A9" s="41" t="s">
        <v>2</v>
      </c>
      <c r="B9" s="41"/>
      <c r="C9" s="41"/>
      <c r="D9" s="42">
        <f>SUM(E4*15%*1.2)</f>
        <v>36000</v>
      </c>
      <c r="E9" s="42"/>
      <c r="F9" s="6">
        <v>0.18</v>
      </c>
      <c r="G9" s="25"/>
    </row>
    <row r="10" spans="1:7" ht="15" customHeight="1" x14ac:dyDescent="0.25">
      <c r="A10" s="41" t="s">
        <v>3</v>
      </c>
      <c r="B10" s="41"/>
      <c r="C10" s="41"/>
      <c r="D10" s="42">
        <f>SUM(E4*15%*1.1)</f>
        <v>33000</v>
      </c>
      <c r="E10" s="42"/>
      <c r="F10" s="7">
        <v>0.16500000000000001</v>
      </c>
      <c r="G10" s="25"/>
    </row>
    <row r="11" spans="1:7" ht="15" customHeight="1" x14ac:dyDescent="0.25">
      <c r="A11" s="41" t="s">
        <v>4</v>
      </c>
      <c r="B11" s="41"/>
      <c r="C11" s="41"/>
      <c r="D11" s="42">
        <f>SUM(E4*15%)</f>
        <v>30000</v>
      </c>
      <c r="E11" s="42"/>
      <c r="F11" s="6">
        <v>0.15</v>
      </c>
      <c r="G11" s="25"/>
    </row>
    <row r="12" spans="1:7" ht="15" customHeight="1" x14ac:dyDescent="0.25">
      <c r="A12" s="41" t="s">
        <v>5</v>
      </c>
      <c r="B12" s="41"/>
      <c r="C12" s="41"/>
      <c r="D12" s="42">
        <f>SUM(E4*15%*0.9)</f>
        <v>27000</v>
      </c>
      <c r="E12" s="42"/>
      <c r="F12" s="7">
        <v>0.13500000000000001</v>
      </c>
      <c r="G12" s="25"/>
    </row>
    <row r="13" spans="1:7" ht="12.95" customHeight="1" x14ac:dyDescent="0.25">
      <c r="A13" s="36" t="s">
        <v>6</v>
      </c>
      <c r="B13" s="37"/>
      <c r="C13" s="37"/>
      <c r="D13" s="37"/>
      <c r="E13" s="38"/>
      <c r="F13" s="2"/>
      <c r="G13" s="24"/>
    </row>
    <row r="14" spans="1:7" ht="12.95" customHeight="1" x14ac:dyDescent="0.25">
      <c r="A14" s="47" t="s">
        <v>7</v>
      </c>
      <c r="B14" s="47"/>
      <c r="C14" s="47"/>
      <c r="D14" s="48"/>
      <c r="E14" s="49"/>
      <c r="F14" s="2"/>
      <c r="G14" s="24"/>
    </row>
    <row r="15" spans="1:7" ht="12.95" customHeight="1" x14ac:dyDescent="0.25">
      <c r="A15" s="4"/>
      <c r="B15" s="47" t="s">
        <v>8</v>
      </c>
      <c r="C15" s="47"/>
      <c r="D15" s="48">
        <v>7.0000000000000007E-2</v>
      </c>
      <c r="E15" s="49"/>
      <c r="F15" s="1"/>
      <c r="G15" s="26"/>
    </row>
    <row r="16" spans="1:7" ht="12.95" customHeight="1" x14ac:dyDescent="0.25">
      <c r="A16" s="5"/>
      <c r="B16" s="54" t="s">
        <v>9</v>
      </c>
      <c r="C16" s="54"/>
      <c r="D16" s="55">
        <v>0.04</v>
      </c>
      <c r="E16" s="56"/>
      <c r="F16" s="2"/>
      <c r="G16" s="24"/>
    </row>
    <row r="17" spans="1:7" ht="12.95" customHeight="1" x14ac:dyDescent="0.25">
      <c r="A17" s="5"/>
      <c r="B17" s="54" t="s">
        <v>10</v>
      </c>
      <c r="C17" s="54"/>
      <c r="D17" s="55">
        <v>0.03</v>
      </c>
      <c r="E17" s="56"/>
      <c r="F17" s="2"/>
      <c r="G17" s="24"/>
    </row>
    <row r="18" spans="1:7" ht="12.95" customHeight="1" x14ac:dyDescent="0.25">
      <c r="A18" s="4"/>
      <c r="B18" s="47" t="s">
        <v>11</v>
      </c>
      <c r="C18" s="47"/>
      <c r="D18" s="48">
        <v>0.1</v>
      </c>
      <c r="E18" s="49"/>
      <c r="F18" s="1"/>
      <c r="G18" s="26"/>
    </row>
    <row r="19" spans="1:7" ht="12.95" customHeight="1" thickBot="1" x14ac:dyDescent="0.3">
      <c r="A19" s="50" t="s">
        <v>12</v>
      </c>
      <c r="B19" s="51"/>
      <c r="C19" s="51"/>
      <c r="D19" s="52">
        <f>SUM(D15+D18)</f>
        <v>0.17</v>
      </c>
      <c r="E19" s="53"/>
      <c r="F19" s="1"/>
      <c r="G19" s="24"/>
    </row>
    <row r="20" spans="1:7" ht="31.5" customHeight="1" x14ac:dyDescent="0.25">
      <c r="A20" s="19" t="s">
        <v>13</v>
      </c>
      <c r="B20" s="20" t="s">
        <v>14</v>
      </c>
      <c r="C20" s="20" t="s">
        <v>15</v>
      </c>
      <c r="D20" s="20" t="s">
        <v>16</v>
      </c>
      <c r="E20" s="21" t="s">
        <v>46</v>
      </c>
      <c r="F20" s="15" t="s">
        <v>17</v>
      </c>
      <c r="G20" s="16" t="s">
        <v>64</v>
      </c>
    </row>
    <row r="21" spans="1:7" ht="14.1" customHeight="1" x14ac:dyDescent="0.25">
      <c r="A21" s="8" t="s">
        <v>63</v>
      </c>
      <c r="B21" s="9">
        <v>0.3</v>
      </c>
      <c r="C21" s="9">
        <v>0.7</v>
      </c>
      <c r="D21" s="10">
        <v>0.18</v>
      </c>
      <c r="E21" s="11">
        <f>D21*$E$4</f>
        <v>36000</v>
      </c>
      <c r="F21" s="12">
        <v>2.1800000000000002</v>
      </c>
      <c r="G21" s="27">
        <f>$E$5*F21/254</f>
        <v>10299.212598425196</v>
      </c>
    </row>
    <row r="22" spans="1:7" ht="14.1" customHeight="1" x14ac:dyDescent="0.25">
      <c r="A22" s="8" t="s">
        <v>21</v>
      </c>
      <c r="B22" s="9">
        <v>0.3</v>
      </c>
      <c r="C22" s="9">
        <v>0.7</v>
      </c>
      <c r="D22" s="10">
        <v>0.18</v>
      </c>
      <c r="E22" s="11">
        <f t="shared" ref="E22:E65" si="0">D22*$E$4</f>
        <v>36000</v>
      </c>
      <c r="F22" s="12">
        <v>1.86</v>
      </c>
      <c r="G22" s="27">
        <f t="shared" ref="G22:G65" si="1">$E$5*F22/254</f>
        <v>8787.4015748031488</v>
      </c>
    </row>
    <row r="23" spans="1:7" ht="14.1" customHeight="1" x14ac:dyDescent="0.25">
      <c r="A23" s="8" t="s">
        <v>18</v>
      </c>
      <c r="B23" s="9">
        <v>0.5</v>
      </c>
      <c r="C23" s="9">
        <v>0.5</v>
      </c>
      <c r="D23" s="10">
        <v>0.15</v>
      </c>
      <c r="E23" s="11">
        <f t="shared" si="0"/>
        <v>30000</v>
      </c>
      <c r="F23" s="12">
        <v>1.75</v>
      </c>
      <c r="G23" s="27">
        <f t="shared" si="1"/>
        <v>8267.71653543307</v>
      </c>
    </row>
    <row r="24" spans="1:7" ht="14.1" customHeight="1" x14ac:dyDescent="0.25">
      <c r="A24" s="8" t="s">
        <v>19</v>
      </c>
      <c r="B24" s="9">
        <v>0.5</v>
      </c>
      <c r="C24" s="9">
        <v>0.5</v>
      </c>
      <c r="D24" s="10">
        <v>0.15</v>
      </c>
      <c r="E24" s="11">
        <f t="shared" si="0"/>
        <v>30000</v>
      </c>
      <c r="F24" s="12">
        <v>1.88</v>
      </c>
      <c r="G24" s="27">
        <f t="shared" si="1"/>
        <v>8881.8897637795271</v>
      </c>
    </row>
    <row r="25" spans="1:7" ht="14.1" customHeight="1" x14ac:dyDescent="0.25">
      <c r="A25" s="8" t="s">
        <v>20</v>
      </c>
      <c r="B25" s="9">
        <v>0.5</v>
      </c>
      <c r="C25" s="9">
        <v>0.5</v>
      </c>
      <c r="D25" s="10">
        <v>0.15</v>
      </c>
      <c r="E25" s="11">
        <f t="shared" si="0"/>
        <v>30000</v>
      </c>
      <c r="F25" s="12">
        <v>1.26</v>
      </c>
      <c r="G25" s="27">
        <f t="shared" si="1"/>
        <v>5952.7559055118109</v>
      </c>
    </row>
    <row r="26" spans="1:7" ht="14.1" customHeight="1" x14ac:dyDescent="0.25">
      <c r="A26" s="8" t="s">
        <v>25</v>
      </c>
      <c r="B26" s="9">
        <v>0.3</v>
      </c>
      <c r="C26" s="9">
        <v>0.7</v>
      </c>
      <c r="D26" s="10">
        <v>0.18</v>
      </c>
      <c r="E26" s="11">
        <f t="shared" si="0"/>
        <v>36000</v>
      </c>
      <c r="F26" s="12">
        <v>1.72</v>
      </c>
      <c r="G26" s="27">
        <f t="shared" si="1"/>
        <v>8125.9842519685035</v>
      </c>
    </row>
    <row r="27" spans="1:7" ht="14.1" customHeight="1" x14ac:dyDescent="0.25">
      <c r="A27" s="8" t="s">
        <v>59</v>
      </c>
      <c r="B27" s="9">
        <v>0.3</v>
      </c>
      <c r="C27" s="9">
        <v>0.7</v>
      </c>
      <c r="D27" s="10">
        <v>0.18</v>
      </c>
      <c r="E27" s="11">
        <f t="shared" si="0"/>
        <v>36000</v>
      </c>
      <c r="F27" s="12">
        <v>1.66</v>
      </c>
      <c r="G27" s="27">
        <f t="shared" si="1"/>
        <v>7842.5196850393704</v>
      </c>
    </row>
    <row r="28" spans="1:7" ht="14.1" customHeight="1" x14ac:dyDescent="0.25">
      <c r="A28" s="8" t="s">
        <v>47</v>
      </c>
      <c r="B28" s="9">
        <v>0.35</v>
      </c>
      <c r="C28" s="9">
        <v>0.65</v>
      </c>
      <c r="D28" s="10">
        <v>0.18</v>
      </c>
      <c r="E28" s="11">
        <f t="shared" si="0"/>
        <v>36000</v>
      </c>
      <c r="F28" s="12">
        <v>1.58</v>
      </c>
      <c r="G28" s="27">
        <f t="shared" si="1"/>
        <v>7464.5669291338581</v>
      </c>
    </row>
    <row r="29" spans="1:7" ht="14.1" customHeight="1" x14ac:dyDescent="0.25">
      <c r="A29" s="8" t="s">
        <v>26</v>
      </c>
      <c r="B29" s="9">
        <v>0.3</v>
      </c>
      <c r="C29" s="9">
        <v>0.7</v>
      </c>
      <c r="D29" s="10">
        <v>0.18</v>
      </c>
      <c r="E29" s="11">
        <f t="shared" si="0"/>
        <v>36000</v>
      </c>
      <c r="F29" s="12">
        <v>1.86</v>
      </c>
      <c r="G29" s="27">
        <f t="shared" si="1"/>
        <v>8787.4015748031488</v>
      </c>
    </row>
    <row r="30" spans="1:7" ht="14.1" customHeight="1" x14ac:dyDescent="0.25">
      <c r="A30" s="8" t="s">
        <v>35</v>
      </c>
      <c r="B30" s="9">
        <v>0.3</v>
      </c>
      <c r="C30" s="9">
        <v>0.7</v>
      </c>
      <c r="D30" s="10">
        <v>0.18</v>
      </c>
      <c r="E30" s="11">
        <f t="shared" si="0"/>
        <v>36000</v>
      </c>
      <c r="F30" s="12">
        <v>1.6</v>
      </c>
      <c r="G30" s="27">
        <f t="shared" si="1"/>
        <v>7559.0551181102364</v>
      </c>
    </row>
    <row r="31" spans="1:7" ht="14.1" customHeight="1" x14ac:dyDescent="0.25">
      <c r="A31" s="8" t="s">
        <v>23</v>
      </c>
      <c r="B31" s="9">
        <v>0.3</v>
      </c>
      <c r="C31" s="9">
        <v>0.7</v>
      </c>
      <c r="D31" s="10">
        <v>0.18</v>
      </c>
      <c r="E31" s="11">
        <f t="shared" si="0"/>
        <v>36000</v>
      </c>
      <c r="F31" s="12">
        <v>1.72</v>
      </c>
      <c r="G31" s="27">
        <f t="shared" si="1"/>
        <v>8125.9842519685035</v>
      </c>
    </row>
    <row r="32" spans="1:7" ht="14.1" customHeight="1" x14ac:dyDescent="0.25">
      <c r="A32" s="8" t="s">
        <v>24</v>
      </c>
      <c r="B32" s="9">
        <v>0.4</v>
      </c>
      <c r="C32" s="9">
        <v>0.6</v>
      </c>
      <c r="D32" s="10">
        <v>0.16500000000000001</v>
      </c>
      <c r="E32" s="11">
        <f t="shared" si="0"/>
        <v>33000</v>
      </c>
      <c r="F32" s="12">
        <v>1.74</v>
      </c>
      <c r="G32" s="27">
        <f t="shared" si="1"/>
        <v>8220.4724409448827</v>
      </c>
    </row>
    <row r="33" spans="1:7" ht="14.1" customHeight="1" x14ac:dyDescent="0.25">
      <c r="A33" s="8" t="s">
        <v>39</v>
      </c>
      <c r="B33" s="9">
        <v>0.3</v>
      </c>
      <c r="C33" s="9">
        <v>0.7</v>
      </c>
      <c r="D33" s="10">
        <v>0.18</v>
      </c>
      <c r="E33" s="11">
        <f t="shared" si="0"/>
        <v>36000</v>
      </c>
      <c r="F33" s="12">
        <v>2.2599999999999998</v>
      </c>
      <c r="G33" s="27">
        <f t="shared" si="1"/>
        <v>10677.165354330707</v>
      </c>
    </row>
    <row r="34" spans="1:7" ht="14.1" customHeight="1" x14ac:dyDescent="0.25">
      <c r="A34" s="8" t="s">
        <v>22</v>
      </c>
      <c r="B34" s="9">
        <v>0.6</v>
      </c>
      <c r="C34" s="9">
        <v>0.4</v>
      </c>
      <c r="D34" s="10">
        <v>0.13500000000000001</v>
      </c>
      <c r="E34" s="11">
        <f t="shared" si="0"/>
        <v>27000</v>
      </c>
      <c r="F34" s="12">
        <v>1.77</v>
      </c>
      <c r="G34" s="27">
        <f t="shared" si="1"/>
        <v>8362.2047244094483</v>
      </c>
    </row>
    <row r="35" spans="1:7" ht="14.1" customHeight="1" x14ac:dyDescent="0.25">
      <c r="A35" s="8" t="s">
        <v>27</v>
      </c>
      <c r="B35" s="9">
        <v>0.3</v>
      </c>
      <c r="C35" s="9">
        <v>0.7</v>
      </c>
      <c r="D35" s="10">
        <v>0.18</v>
      </c>
      <c r="E35" s="11">
        <f t="shared" si="0"/>
        <v>36000</v>
      </c>
      <c r="F35" s="12">
        <v>1.72</v>
      </c>
      <c r="G35" s="27">
        <f t="shared" si="1"/>
        <v>8125.9842519685035</v>
      </c>
    </row>
    <row r="36" spans="1:7" ht="14.1" customHeight="1" x14ac:dyDescent="0.25">
      <c r="A36" s="8" t="s">
        <v>62</v>
      </c>
      <c r="B36" s="9">
        <v>0.4</v>
      </c>
      <c r="C36" s="9">
        <v>0.6</v>
      </c>
      <c r="D36" s="10">
        <v>0.16500000000000001</v>
      </c>
      <c r="E36" s="11">
        <f t="shared" si="0"/>
        <v>33000</v>
      </c>
      <c r="F36" s="12">
        <v>1.45</v>
      </c>
      <c r="G36" s="27">
        <f t="shared" si="1"/>
        <v>6850.3937007874019</v>
      </c>
    </row>
    <row r="37" spans="1:7" ht="14.1" customHeight="1" x14ac:dyDescent="0.25">
      <c r="A37" s="13" t="s">
        <v>41</v>
      </c>
      <c r="B37" s="14">
        <v>0.5</v>
      </c>
      <c r="C37" s="14">
        <v>0.5</v>
      </c>
      <c r="D37" s="12">
        <v>0.15</v>
      </c>
      <c r="E37" s="11">
        <f t="shared" si="0"/>
        <v>30000</v>
      </c>
      <c r="F37" s="12">
        <v>2.36</v>
      </c>
      <c r="G37" s="27">
        <f t="shared" si="1"/>
        <v>11149.606299212599</v>
      </c>
    </row>
    <row r="38" spans="1:7" ht="14.1" customHeight="1" x14ac:dyDescent="0.25">
      <c r="A38" s="8" t="s">
        <v>42</v>
      </c>
      <c r="B38" s="9">
        <v>0.3</v>
      </c>
      <c r="C38" s="9">
        <v>0.7</v>
      </c>
      <c r="D38" s="10">
        <v>0.18</v>
      </c>
      <c r="E38" s="11">
        <f t="shared" si="0"/>
        <v>36000</v>
      </c>
      <c r="F38" s="12">
        <v>2.35</v>
      </c>
      <c r="G38" s="27">
        <f t="shared" si="1"/>
        <v>11102.36220472441</v>
      </c>
    </row>
    <row r="39" spans="1:7" ht="14.1" customHeight="1" x14ac:dyDescent="0.25">
      <c r="A39" s="8" t="s">
        <v>57</v>
      </c>
      <c r="B39" s="9">
        <v>0.5</v>
      </c>
      <c r="C39" s="9">
        <v>0.5</v>
      </c>
      <c r="D39" s="10">
        <v>0.15</v>
      </c>
      <c r="E39" s="11">
        <f t="shared" si="0"/>
        <v>30000</v>
      </c>
      <c r="F39" s="12">
        <v>2.04</v>
      </c>
      <c r="G39" s="27">
        <f t="shared" si="1"/>
        <v>9637.7952755905517</v>
      </c>
    </row>
    <row r="40" spans="1:7" ht="14.1" customHeight="1" x14ac:dyDescent="0.25">
      <c r="A40" s="29" t="s">
        <v>51</v>
      </c>
      <c r="B40" s="30">
        <v>0.3</v>
      </c>
      <c r="C40" s="30">
        <v>0.7</v>
      </c>
      <c r="D40" s="31">
        <v>0.18</v>
      </c>
      <c r="E40" s="32">
        <f>D40*$E$4</f>
        <v>36000</v>
      </c>
      <c r="F40" s="33">
        <v>1.59</v>
      </c>
      <c r="G40" s="34">
        <f t="shared" si="1"/>
        <v>7511.8110236220473</v>
      </c>
    </row>
    <row r="41" spans="1:7" ht="14.1" customHeight="1" x14ac:dyDescent="0.25">
      <c r="A41" s="8" t="s">
        <v>52</v>
      </c>
      <c r="B41" s="9">
        <v>0.4</v>
      </c>
      <c r="C41" s="9">
        <v>0.6</v>
      </c>
      <c r="D41" s="10">
        <v>0.16500000000000001</v>
      </c>
      <c r="E41" s="11">
        <f>D41*$E$4</f>
        <v>33000</v>
      </c>
      <c r="F41" s="12">
        <v>1.73</v>
      </c>
      <c r="G41" s="27">
        <f t="shared" si="1"/>
        <v>8173.2283464566926</v>
      </c>
    </row>
    <row r="42" spans="1:7" ht="14.1" customHeight="1" x14ac:dyDescent="0.25">
      <c r="A42" s="8" t="s">
        <v>28</v>
      </c>
      <c r="B42" s="9">
        <v>0.3</v>
      </c>
      <c r="C42" s="9">
        <v>0.7</v>
      </c>
      <c r="D42" s="10">
        <v>0.18</v>
      </c>
      <c r="E42" s="11">
        <f t="shared" si="0"/>
        <v>36000</v>
      </c>
      <c r="F42" s="12">
        <v>2.35</v>
      </c>
      <c r="G42" s="27">
        <f t="shared" si="1"/>
        <v>11102.36220472441</v>
      </c>
    </row>
    <row r="43" spans="1:7" ht="14.1" customHeight="1" x14ac:dyDescent="0.25">
      <c r="A43" s="8" t="s">
        <v>29</v>
      </c>
      <c r="B43" s="9">
        <v>0.3</v>
      </c>
      <c r="C43" s="9">
        <v>0.7</v>
      </c>
      <c r="D43" s="10">
        <v>0.18</v>
      </c>
      <c r="E43" s="11">
        <f t="shared" si="0"/>
        <v>36000</v>
      </c>
      <c r="F43" s="12">
        <v>2.1800000000000002</v>
      </c>
      <c r="G43" s="27">
        <f t="shared" si="1"/>
        <v>10299.212598425196</v>
      </c>
    </row>
    <row r="44" spans="1:7" ht="14.1" customHeight="1" x14ac:dyDescent="0.25">
      <c r="A44" s="8" t="s">
        <v>38</v>
      </c>
      <c r="B44" s="9">
        <v>0.3</v>
      </c>
      <c r="C44" s="9">
        <v>0.7</v>
      </c>
      <c r="D44" s="10">
        <v>0.18</v>
      </c>
      <c r="E44" s="11">
        <f t="shared" si="0"/>
        <v>36000</v>
      </c>
      <c r="F44" s="12">
        <v>2.35</v>
      </c>
      <c r="G44" s="27">
        <f t="shared" si="1"/>
        <v>11102.36220472441</v>
      </c>
    </row>
    <row r="45" spans="1:7" ht="14.1" customHeight="1" x14ac:dyDescent="0.25">
      <c r="A45" s="8" t="s">
        <v>30</v>
      </c>
      <c r="B45" s="9">
        <v>0.3</v>
      </c>
      <c r="C45" s="9">
        <v>0.7</v>
      </c>
      <c r="D45" s="10">
        <v>0.18</v>
      </c>
      <c r="E45" s="11">
        <f t="shared" si="0"/>
        <v>36000</v>
      </c>
      <c r="F45" s="12">
        <v>1.99</v>
      </c>
      <c r="G45" s="27">
        <f t="shared" si="1"/>
        <v>9401.5748031496059</v>
      </c>
    </row>
    <row r="46" spans="1:7" ht="14.1" customHeight="1" x14ac:dyDescent="0.25">
      <c r="A46" s="8" t="s">
        <v>31</v>
      </c>
      <c r="B46" s="9">
        <v>0.3</v>
      </c>
      <c r="C46" s="9">
        <v>0.7</v>
      </c>
      <c r="D46" s="10">
        <v>0.18</v>
      </c>
      <c r="E46" s="11">
        <f t="shared" si="0"/>
        <v>36000</v>
      </c>
      <c r="F46" s="12">
        <v>1.99</v>
      </c>
      <c r="G46" s="27">
        <f t="shared" si="1"/>
        <v>9401.5748031496059</v>
      </c>
    </row>
    <row r="47" spans="1:7" ht="14.1" customHeight="1" x14ac:dyDescent="0.25">
      <c r="A47" s="8" t="s">
        <v>49</v>
      </c>
      <c r="B47" s="9">
        <v>0.6</v>
      </c>
      <c r="C47" s="9">
        <v>0.4</v>
      </c>
      <c r="D47" s="10">
        <v>0.13500000000000001</v>
      </c>
      <c r="E47" s="11">
        <f t="shared" si="0"/>
        <v>27000</v>
      </c>
      <c r="F47" s="12">
        <v>1.65</v>
      </c>
      <c r="G47" s="27">
        <f t="shared" si="1"/>
        <v>7795.2755905511813</v>
      </c>
    </row>
    <row r="48" spans="1:7" ht="14.1" customHeight="1" x14ac:dyDescent="0.25">
      <c r="A48" s="8" t="s">
        <v>32</v>
      </c>
      <c r="B48" s="9">
        <v>0.6</v>
      </c>
      <c r="C48" s="9">
        <v>0.4</v>
      </c>
      <c r="D48" s="10">
        <v>0.13500000000000001</v>
      </c>
      <c r="E48" s="11">
        <f t="shared" si="0"/>
        <v>27000</v>
      </c>
      <c r="F48" s="12">
        <v>1.38</v>
      </c>
      <c r="G48" s="27">
        <f t="shared" si="1"/>
        <v>6519.6850393700779</v>
      </c>
    </row>
    <row r="49" spans="1:7" ht="14.1" customHeight="1" x14ac:dyDescent="0.25">
      <c r="A49" s="8" t="s">
        <v>58</v>
      </c>
      <c r="B49" s="9">
        <v>0.3</v>
      </c>
      <c r="C49" s="9">
        <v>0.7</v>
      </c>
      <c r="D49" s="10">
        <v>0.18</v>
      </c>
      <c r="E49" s="11">
        <f t="shared" si="0"/>
        <v>36000</v>
      </c>
      <c r="F49" s="12">
        <v>1.95</v>
      </c>
      <c r="G49" s="27">
        <f t="shared" si="1"/>
        <v>9212.5984251968512</v>
      </c>
    </row>
    <row r="50" spans="1:7" ht="14.1" customHeight="1" x14ac:dyDescent="0.25">
      <c r="A50" s="8" t="s">
        <v>33</v>
      </c>
      <c r="B50" s="9">
        <v>0.3</v>
      </c>
      <c r="C50" s="9">
        <v>0.7</v>
      </c>
      <c r="D50" s="10">
        <v>0.18</v>
      </c>
      <c r="E50" s="11">
        <f t="shared" si="0"/>
        <v>36000</v>
      </c>
      <c r="F50" s="12">
        <v>2.1800000000000002</v>
      </c>
      <c r="G50" s="27">
        <f t="shared" si="1"/>
        <v>10299.212598425196</v>
      </c>
    </row>
    <row r="51" spans="1:7" ht="14.1" customHeight="1" x14ac:dyDescent="0.25">
      <c r="A51" s="13" t="s">
        <v>48</v>
      </c>
      <c r="B51" s="14">
        <v>0.5</v>
      </c>
      <c r="C51" s="14">
        <v>0.5</v>
      </c>
      <c r="D51" s="12">
        <v>0.15</v>
      </c>
      <c r="E51" s="11">
        <f t="shared" si="0"/>
        <v>30000</v>
      </c>
      <c r="F51" s="12">
        <v>1.75</v>
      </c>
      <c r="G51" s="27">
        <f t="shared" si="1"/>
        <v>8267.71653543307</v>
      </c>
    </row>
    <row r="52" spans="1:7" ht="14.1" customHeight="1" x14ac:dyDescent="0.25">
      <c r="A52" s="13" t="s">
        <v>34</v>
      </c>
      <c r="B52" s="14">
        <v>0.6</v>
      </c>
      <c r="C52" s="14">
        <v>0.4</v>
      </c>
      <c r="D52" s="12">
        <v>0.13500000000000001</v>
      </c>
      <c r="E52" s="11">
        <f t="shared" si="0"/>
        <v>27000</v>
      </c>
      <c r="F52" s="12">
        <v>1.49</v>
      </c>
      <c r="G52" s="27">
        <f t="shared" si="1"/>
        <v>7039.3700787401576</v>
      </c>
    </row>
    <row r="53" spans="1:7" ht="14.1" customHeight="1" x14ac:dyDescent="0.25">
      <c r="A53" s="13" t="s">
        <v>60</v>
      </c>
      <c r="B53" s="14">
        <v>0.6</v>
      </c>
      <c r="C53" s="14">
        <v>0.4</v>
      </c>
      <c r="D53" s="12">
        <v>0.13500000000000001</v>
      </c>
      <c r="E53" s="11">
        <f t="shared" si="0"/>
        <v>27000</v>
      </c>
      <c r="F53" s="12">
        <v>1.9</v>
      </c>
      <c r="G53" s="27">
        <f t="shared" si="1"/>
        <v>8976.3779527559054</v>
      </c>
    </row>
    <row r="54" spans="1:7" ht="14.1" customHeight="1" x14ac:dyDescent="0.25">
      <c r="A54" s="8" t="s">
        <v>44</v>
      </c>
      <c r="B54" s="9">
        <v>0.3</v>
      </c>
      <c r="C54" s="9">
        <v>0.7</v>
      </c>
      <c r="D54" s="10">
        <v>0.18</v>
      </c>
      <c r="E54" s="11">
        <f t="shared" si="0"/>
        <v>36000</v>
      </c>
      <c r="F54" s="12">
        <v>1.48</v>
      </c>
      <c r="G54" s="27">
        <f t="shared" si="1"/>
        <v>6992.1259842519685</v>
      </c>
    </row>
    <row r="55" spans="1:7" ht="14.1" customHeight="1" x14ac:dyDescent="0.25">
      <c r="A55" s="8" t="s">
        <v>36</v>
      </c>
      <c r="B55" s="9">
        <v>0.3</v>
      </c>
      <c r="C55" s="9">
        <v>0.7</v>
      </c>
      <c r="D55" s="10">
        <v>0.18</v>
      </c>
      <c r="E55" s="11">
        <f t="shared" si="0"/>
        <v>36000</v>
      </c>
      <c r="F55" s="12">
        <v>1.86</v>
      </c>
      <c r="G55" s="27">
        <f t="shared" si="1"/>
        <v>8787.4015748031488</v>
      </c>
    </row>
    <row r="56" spans="1:7" ht="14.1" customHeight="1" x14ac:dyDescent="0.25">
      <c r="A56" s="8" t="s">
        <v>53</v>
      </c>
      <c r="B56" s="9">
        <v>0.6</v>
      </c>
      <c r="C56" s="9">
        <v>0.4</v>
      </c>
      <c r="D56" s="10">
        <v>0.13500000000000001</v>
      </c>
      <c r="E56" s="11">
        <f t="shared" ref="E56:E57" si="2">D56*$E$4</f>
        <v>27000</v>
      </c>
      <c r="F56" s="12">
        <v>1.58</v>
      </c>
      <c r="G56" s="27">
        <f t="shared" si="1"/>
        <v>7464.5669291338581</v>
      </c>
    </row>
    <row r="57" spans="1:7" ht="14.1" customHeight="1" x14ac:dyDescent="0.25">
      <c r="A57" s="8" t="s">
        <v>55</v>
      </c>
      <c r="B57" s="9">
        <v>0.4</v>
      </c>
      <c r="C57" s="9">
        <v>0.6</v>
      </c>
      <c r="D57" s="10">
        <v>0.16500000000000001</v>
      </c>
      <c r="E57" s="11">
        <f t="shared" si="2"/>
        <v>33000</v>
      </c>
      <c r="F57" s="12">
        <v>1.71</v>
      </c>
      <c r="G57" s="27">
        <f t="shared" si="1"/>
        <v>8078.7401574803152</v>
      </c>
    </row>
    <row r="58" spans="1:7" ht="14.1" customHeight="1" x14ac:dyDescent="0.25">
      <c r="A58" s="8" t="s">
        <v>50</v>
      </c>
      <c r="B58" s="9">
        <v>0.6</v>
      </c>
      <c r="C58" s="9">
        <v>0.4</v>
      </c>
      <c r="D58" s="10">
        <v>0.13500000000000001</v>
      </c>
      <c r="E58" s="11">
        <f t="shared" si="0"/>
        <v>27000</v>
      </c>
      <c r="F58" s="12">
        <v>2.0299999999999998</v>
      </c>
      <c r="G58" s="27">
        <f t="shared" si="1"/>
        <v>9590.5511811023607</v>
      </c>
    </row>
    <row r="59" spans="1:7" ht="14.1" customHeight="1" x14ac:dyDescent="0.25">
      <c r="A59" s="8" t="s">
        <v>37</v>
      </c>
      <c r="B59" s="9">
        <v>0.3</v>
      </c>
      <c r="C59" s="9">
        <v>0.7</v>
      </c>
      <c r="D59" s="10">
        <v>0.18</v>
      </c>
      <c r="E59" s="11">
        <f t="shared" si="0"/>
        <v>36000</v>
      </c>
      <c r="F59" s="12">
        <v>2.35</v>
      </c>
      <c r="G59" s="27">
        <f t="shared" si="1"/>
        <v>11102.36220472441</v>
      </c>
    </row>
    <row r="60" spans="1:7" ht="14.1" customHeight="1" x14ac:dyDescent="0.25">
      <c r="A60" s="8" t="s">
        <v>61</v>
      </c>
      <c r="B60" s="9">
        <v>0.3</v>
      </c>
      <c r="C60" s="9">
        <v>0.7</v>
      </c>
      <c r="D60" s="10">
        <v>0.18</v>
      </c>
      <c r="E60" s="11">
        <f t="shared" si="0"/>
        <v>36000</v>
      </c>
      <c r="F60" s="12">
        <v>1.66</v>
      </c>
      <c r="G60" s="27">
        <f t="shared" si="1"/>
        <v>7842.5196850393704</v>
      </c>
    </row>
    <row r="61" spans="1:7" ht="14.1" customHeight="1" x14ac:dyDescent="0.25">
      <c r="A61" s="8" t="s">
        <v>40</v>
      </c>
      <c r="B61" s="9">
        <v>0.4</v>
      </c>
      <c r="C61" s="9">
        <v>0.6</v>
      </c>
      <c r="D61" s="10">
        <v>0.16500000000000001</v>
      </c>
      <c r="E61" s="11">
        <f t="shared" si="0"/>
        <v>33000</v>
      </c>
      <c r="F61" s="12">
        <v>1.45</v>
      </c>
      <c r="G61" s="27">
        <f t="shared" si="1"/>
        <v>6850.3937007874019</v>
      </c>
    </row>
    <row r="62" spans="1:7" ht="14.1" customHeight="1" x14ac:dyDescent="0.25">
      <c r="A62" s="8" t="s">
        <v>56</v>
      </c>
      <c r="B62" s="9">
        <v>0.4</v>
      </c>
      <c r="C62" s="9">
        <v>0.6</v>
      </c>
      <c r="D62" s="10">
        <v>0.16500000000000001</v>
      </c>
      <c r="E62" s="11">
        <f t="shared" si="0"/>
        <v>33000</v>
      </c>
      <c r="F62" s="12">
        <v>1.87</v>
      </c>
      <c r="G62" s="27">
        <f t="shared" si="1"/>
        <v>8834.645669291338</v>
      </c>
    </row>
    <row r="63" spans="1:7" ht="14.1" customHeight="1" x14ac:dyDescent="0.25">
      <c r="A63" s="8" t="s">
        <v>43</v>
      </c>
      <c r="B63" s="9">
        <v>0.3</v>
      </c>
      <c r="C63" s="9">
        <v>0.7</v>
      </c>
      <c r="D63" s="10">
        <v>0.18</v>
      </c>
      <c r="E63" s="11">
        <f t="shared" si="0"/>
        <v>36000</v>
      </c>
      <c r="F63" s="12">
        <v>2.1800000000000002</v>
      </c>
      <c r="G63" s="27">
        <f t="shared" si="1"/>
        <v>10299.212598425196</v>
      </c>
    </row>
    <row r="64" spans="1:7" ht="14.1" customHeight="1" x14ac:dyDescent="0.25">
      <c r="A64" s="8" t="s">
        <v>45</v>
      </c>
      <c r="B64" s="9">
        <v>0.3</v>
      </c>
      <c r="C64" s="9">
        <v>0.7</v>
      </c>
      <c r="D64" s="10">
        <v>0.18</v>
      </c>
      <c r="E64" s="11">
        <f t="shared" si="0"/>
        <v>36000</v>
      </c>
      <c r="F64" s="12">
        <v>2.1800000000000002</v>
      </c>
      <c r="G64" s="27">
        <f t="shared" si="1"/>
        <v>10299.212598425196</v>
      </c>
    </row>
    <row r="65" spans="1:7" x14ac:dyDescent="0.25">
      <c r="A65" s="8" t="s">
        <v>65</v>
      </c>
      <c r="B65" s="17">
        <v>0.55000000000000004</v>
      </c>
      <c r="C65" s="17">
        <v>0.45</v>
      </c>
      <c r="D65" s="18">
        <v>0.13500000000000001</v>
      </c>
      <c r="E65" s="11">
        <f t="shared" si="0"/>
        <v>27000</v>
      </c>
      <c r="F65" s="12">
        <v>1.43</v>
      </c>
      <c r="G65" s="27">
        <f t="shared" si="1"/>
        <v>6755.9055118110236</v>
      </c>
    </row>
  </sheetData>
  <sortState xmlns:xlrd2="http://schemas.microsoft.com/office/spreadsheetml/2017/richdata2" ref="A22:H71">
    <sortCondition ref="H22:H71"/>
  </sortState>
  <mergeCells count="28">
    <mergeCell ref="B18:C18"/>
    <mergeCell ref="D18:E18"/>
    <mergeCell ref="A19:C19"/>
    <mergeCell ref="D19:E19"/>
    <mergeCell ref="A14:C14"/>
    <mergeCell ref="D14:E14"/>
    <mergeCell ref="B15:C15"/>
    <mergeCell ref="D15:E15"/>
    <mergeCell ref="B16:C16"/>
    <mergeCell ref="D16:E16"/>
    <mergeCell ref="B17:C17"/>
    <mergeCell ref="D17:E17"/>
    <mergeCell ref="A13:E13"/>
    <mergeCell ref="F7:F8"/>
    <mergeCell ref="A9:C9"/>
    <mergeCell ref="D9:E9"/>
    <mergeCell ref="A2:E2"/>
    <mergeCell ref="A4:D4"/>
    <mergeCell ref="A6:E6"/>
    <mergeCell ref="A7:C8"/>
    <mergeCell ref="D7:E8"/>
    <mergeCell ref="A5:D5"/>
    <mergeCell ref="A10:C10"/>
    <mergeCell ref="D10:E10"/>
    <mergeCell ref="A11:C11"/>
    <mergeCell ref="D11:E11"/>
    <mergeCell ref="A12:C12"/>
    <mergeCell ref="D12:E12"/>
  </mergeCells>
  <pageMargins left="0.43307086614173229" right="0.23622047244094491" top="0.19685039370078741" bottom="0.19685039370078741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5"/>
  <sheetViews>
    <sheetView workbookViewId="0">
      <selection activeCell="L7" sqref="L7"/>
    </sheetView>
  </sheetViews>
  <sheetFormatPr defaultRowHeight="15" x14ac:dyDescent="0.25"/>
  <cols>
    <col min="1" max="1" width="46.42578125" customWidth="1"/>
    <col min="2" max="2" width="10.140625" customWidth="1"/>
    <col min="3" max="3" width="9.5703125" customWidth="1"/>
    <col min="4" max="4" width="8.42578125" customWidth="1"/>
    <col min="5" max="5" width="12.7109375" customWidth="1"/>
    <col min="6" max="6" width="11" customWidth="1"/>
    <col min="7" max="7" width="15.28515625" customWidth="1"/>
  </cols>
  <sheetData>
    <row r="1" spans="1:7" x14ac:dyDescent="0.25">
      <c r="G1" s="28"/>
    </row>
    <row r="2" spans="1:7" ht="15.75" x14ac:dyDescent="0.25">
      <c r="A2" s="43" t="s">
        <v>67</v>
      </c>
      <c r="B2" s="43"/>
      <c r="C2" s="43"/>
      <c r="D2" s="43"/>
      <c r="E2" s="43"/>
      <c r="F2" s="1"/>
      <c r="G2" s="24"/>
    </row>
    <row r="3" spans="1:7" ht="15.75" x14ac:dyDescent="0.25">
      <c r="A3" s="2"/>
      <c r="B3" s="2"/>
      <c r="C3" s="2"/>
      <c r="D3" s="2"/>
      <c r="E3" s="2"/>
      <c r="F3" s="2"/>
      <c r="G3" s="24"/>
    </row>
    <row r="4" spans="1:7" ht="18.75" x14ac:dyDescent="0.25">
      <c r="A4" s="44" t="s">
        <v>69</v>
      </c>
      <c r="B4" s="44"/>
      <c r="C4" s="44"/>
      <c r="D4" s="44"/>
      <c r="E4" s="35">
        <v>232000</v>
      </c>
      <c r="F4" s="1"/>
      <c r="G4" s="25"/>
    </row>
    <row r="5" spans="1:7" ht="15.75" x14ac:dyDescent="0.25">
      <c r="A5" s="46" t="s">
        <v>54</v>
      </c>
      <c r="B5" s="46"/>
      <c r="C5" s="46"/>
      <c r="D5" s="46"/>
      <c r="E5" s="22">
        <v>1200000</v>
      </c>
      <c r="F5" s="1"/>
      <c r="G5" s="25"/>
    </row>
    <row r="6" spans="1:7" ht="15.75" x14ac:dyDescent="0.25">
      <c r="A6" s="45" t="s">
        <v>0</v>
      </c>
      <c r="B6" s="45"/>
      <c r="C6" s="45"/>
      <c r="D6" s="45"/>
      <c r="E6" s="45"/>
      <c r="F6" s="3"/>
      <c r="G6" s="25"/>
    </row>
    <row r="7" spans="1:7" x14ac:dyDescent="0.25">
      <c r="A7" s="41" t="s">
        <v>1</v>
      </c>
      <c r="B7" s="41"/>
      <c r="C7" s="41"/>
      <c r="D7" s="42">
        <f>SUM(E4*15%*1.3)</f>
        <v>45240</v>
      </c>
      <c r="E7" s="42"/>
      <c r="F7" s="39">
        <v>0.19500000000000001</v>
      </c>
      <c r="G7" s="25"/>
    </row>
    <row r="8" spans="1:7" x14ac:dyDescent="0.25">
      <c r="A8" s="41"/>
      <c r="B8" s="41"/>
      <c r="C8" s="41"/>
      <c r="D8" s="42"/>
      <c r="E8" s="42"/>
      <c r="F8" s="40"/>
      <c r="G8" s="25"/>
    </row>
    <row r="9" spans="1:7" ht="15.75" x14ac:dyDescent="0.25">
      <c r="A9" s="41" t="s">
        <v>2</v>
      </c>
      <c r="B9" s="41"/>
      <c r="C9" s="41"/>
      <c r="D9" s="42">
        <f>SUM(E4*15%*1.2)</f>
        <v>41760</v>
      </c>
      <c r="E9" s="42"/>
      <c r="F9" s="6">
        <v>0.18</v>
      </c>
      <c r="G9" s="25"/>
    </row>
    <row r="10" spans="1:7" ht="15.75" x14ac:dyDescent="0.25">
      <c r="A10" s="41" t="s">
        <v>3</v>
      </c>
      <c r="B10" s="41"/>
      <c r="C10" s="41"/>
      <c r="D10" s="42">
        <f>SUM(E4*15%*1.1)</f>
        <v>38280</v>
      </c>
      <c r="E10" s="42"/>
      <c r="F10" s="7">
        <v>0.16500000000000001</v>
      </c>
      <c r="G10" s="25"/>
    </row>
    <row r="11" spans="1:7" ht="15.75" x14ac:dyDescent="0.25">
      <c r="A11" s="41" t="s">
        <v>4</v>
      </c>
      <c r="B11" s="41"/>
      <c r="C11" s="41"/>
      <c r="D11" s="42">
        <f>SUM(E4*15%)</f>
        <v>34800</v>
      </c>
      <c r="E11" s="42"/>
      <c r="F11" s="6">
        <v>0.15</v>
      </c>
      <c r="G11" s="25"/>
    </row>
    <row r="12" spans="1:7" ht="15.75" x14ac:dyDescent="0.25">
      <c r="A12" s="41" t="s">
        <v>5</v>
      </c>
      <c r="B12" s="41"/>
      <c r="C12" s="41"/>
      <c r="D12" s="42">
        <f>SUM(E4*15%*0.9)</f>
        <v>31320</v>
      </c>
      <c r="E12" s="42"/>
      <c r="F12" s="7">
        <v>0.13500000000000001</v>
      </c>
      <c r="G12" s="25"/>
    </row>
    <row r="13" spans="1:7" ht="15.75" x14ac:dyDescent="0.25">
      <c r="A13" s="36" t="s">
        <v>6</v>
      </c>
      <c r="B13" s="37"/>
      <c r="C13" s="37"/>
      <c r="D13" s="37"/>
      <c r="E13" s="38"/>
      <c r="F13" s="2"/>
      <c r="G13" s="24"/>
    </row>
    <row r="14" spans="1:7" ht="15.75" x14ac:dyDescent="0.25">
      <c r="A14" s="47" t="s">
        <v>7</v>
      </c>
      <c r="B14" s="47"/>
      <c r="C14" s="47"/>
      <c r="D14" s="48"/>
      <c r="E14" s="49"/>
      <c r="F14" s="2"/>
      <c r="G14" s="24"/>
    </row>
    <row r="15" spans="1:7" ht="15.75" x14ac:dyDescent="0.25">
      <c r="A15" s="4"/>
      <c r="B15" s="47" t="s">
        <v>8</v>
      </c>
      <c r="C15" s="47"/>
      <c r="D15" s="48">
        <v>7.0000000000000007E-2</v>
      </c>
      <c r="E15" s="49"/>
      <c r="F15" s="1"/>
      <c r="G15" s="26"/>
    </row>
    <row r="16" spans="1:7" ht="15.75" x14ac:dyDescent="0.25">
      <c r="A16" s="5"/>
      <c r="B16" s="54" t="s">
        <v>9</v>
      </c>
      <c r="C16" s="54"/>
      <c r="D16" s="55">
        <v>0.04</v>
      </c>
      <c r="E16" s="56"/>
      <c r="F16" s="2"/>
      <c r="G16" s="24"/>
    </row>
    <row r="17" spans="1:7" ht="15.75" x14ac:dyDescent="0.25">
      <c r="A17" s="5"/>
      <c r="B17" s="54" t="s">
        <v>10</v>
      </c>
      <c r="C17" s="54"/>
      <c r="D17" s="55">
        <v>0.03</v>
      </c>
      <c r="E17" s="56"/>
      <c r="F17" s="2"/>
      <c r="G17" s="24"/>
    </row>
    <row r="18" spans="1:7" ht="15.75" x14ac:dyDescent="0.25">
      <c r="A18" s="4"/>
      <c r="B18" s="47" t="s">
        <v>11</v>
      </c>
      <c r="C18" s="47"/>
      <c r="D18" s="48">
        <v>0.1</v>
      </c>
      <c r="E18" s="49"/>
      <c r="F18" s="1"/>
      <c r="G18" s="26"/>
    </row>
    <row r="19" spans="1:7" ht="16.5" thickBot="1" x14ac:dyDescent="0.3">
      <c r="A19" s="50" t="s">
        <v>12</v>
      </c>
      <c r="B19" s="51"/>
      <c r="C19" s="51"/>
      <c r="D19" s="52">
        <f>SUM(D15+D18)</f>
        <v>0.17</v>
      </c>
      <c r="E19" s="53"/>
      <c r="F19" s="1"/>
      <c r="G19" s="24"/>
    </row>
    <row r="20" spans="1:7" ht="25.5" x14ac:dyDescent="0.25">
      <c r="A20" s="19" t="s">
        <v>13</v>
      </c>
      <c r="B20" s="20" t="s">
        <v>14</v>
      </c>
      <c r="C20" s="20" t="s">
        <v>15</v>
      </c>
      <c r="D20" s="20" t="s">
        <v>16</v>
      </c>
      <c r="E20" s="21" t="s">
        <v>46</v>
      </c>
      <c r="F20" s="15" t="s">
        <v>17</v>
      </c>
      <c r="G20" s="16" t="s">
        <v>64</v>
      </c>
    </row>
    <row r="21" spans="1:7" x14ac:dyDescent="0.25">
      <c r="A21" s="8" t="s">
        <v>63</v>
      </c>
      <c r="B21" s="9">
        <v>0.3</v>
      </c>
      <c r="C21" s="9">
        <v>0.7</v>
      </c>
      <c r="D21" s="10">
        <v>0.18</v>
      </c>
      <c r="E21" s="11">
        <f>D21*$E$4</f>
        <v>41760</v>
      </c>
      <c r="F21" s="12">
        <v>2.1800000000000002</v>
      </c>
      <c r="G21" s="27">
        <f t="shared" ref="G21:G65" si="0">$E$5*F21/251</f>
        <v>10422.310756972112</v>
      </c>
    </row>
    <row r="22" spans="1:7" x14ac:dyDescent="0.25">
      <c r="A22" s="8" t="s">
        <v>21</v>
      </c>
      <c r="B22" s="9">
        <v>0.3</v>
      </c>
      <c r="C22" s="9">
        <v>0.7</v>
      </c>
      <c r="D22" s="10">
        <v>0.18</v>
      </c>
      <c r="E22" s="11">
        <f t="shared" ref="E22:E65" si="1">D22*$E$4</f>
        <v>41760</v>
      </c>
      <c r="F22" s="12">
        <v>1.86</v>
      </c>
      <c r="G22" s="27">
        <f t="shared" si="0"/>
        <v>8892.4302788844616</v>
      </c>
    </row>
    <row r="23" spans="1:7" x14ac:dyDescent="0.25">
      <c r="A23" s="8" t="s">
        <v>18</v>
      </c>
      <c r="B23" s="9">
        <v>0.5</v>
      </c>
      <c r="C23" s="9">
        <v>0.5</v>
      </c>
      <c r="D23" s="10">
        <v>0.15</v>
      </c>
      <c r="E23" s="11">
        <f t="shared" si="1"/>
        <v>34800</v>
      </c>
      <c r="F23" s="12">
        <v>1.75</v>
      </c>
      <c r="G23" s="27">
        <f t="shared" si="0"/>
        <v>8366.5338645418324</v>
      </c>
    </row>
    <row r="24" spans="1:7" x14ac:dyDescent="0.25">
      <c r="A24" s="8" t="s">
        <v>19</v>
      </c>
      <c r="B24" s="9">
        <v>0.5</v>
      </c>
      <c r="C24" s="9">
        <v>0.5</v>
      </c>
      <c r="D24" s="10">
        <v>0.15</v>
      </c>
      <c r="E24" s="11">
        <f t="shared" si="1"/>
        <v>34800</v>
      </c>
      <c r="F24" s="12">
        <v>1.88</v>
      </c>
      <c r="G24" s="27">
        <f t="shared" si="0"/>
        <v>8988.0478087649408</v>
      </c>
    </row>
    <row r="25" spans="1:7" x14ac:dyDescent="0.25">
      <c r="A25" s="8" t="s">
        <v>20</v>
      </c>
      <c r="B25" s="9">
        <v>0.5</v>
      </c>
      <c r="C25" s="9">
        <v>0.5</v>
      </c>
      <c r="D25" s="10">
        <v>0.15</v>
      </c>
      <c r="E25" s="11">
        <f t="shared" si="1"/>
        <v>34800</v>
      </c>
      <c r="F25" s="12">
        <v>1.26</v>
      </c>
      <c r="G25" s="27">
        <f t="shared" si="0"/>
        <v>6023.9043824701193</v>
      </c>
    </row>
    <row r="26" spans="1:7" x14ac:dyDescent="0.25">
      <c r="A26" s="8" t="s">
        <v>25</v>
      </c>
      <c r="B26" s="9">
        <v>0.3</v>
      </c>
      <c r="C26" s="9">
        <v>0.7</v>
      </c>
      <c r="D26" s="10">
        <v>0.18</v>
      </c>
      <c r="E26" s="11">
        <f t="shared" si="1"/>
        <v>41760</v>
      </c>
      <c r="F26" s="12">
        <v>1.72</v>
      </c>
      <c r="G26" s="27">
        <f t="shared" si="0"/>
        <v>8223.1075697211163</v>
      </c>
    </row>
    <row r="27" spans="1:7" x14ac:dyDescent="0.25">
      <c r="A27" s="8" t="s">
        <v>59</v>
      </c>
      <c r="B27" s="9">
        <v>0.3</v>
      </c>
      <c r="C27" s="9">
        <v>0.7</v>
      </c>
      <c r="D27" s="10">
        <v>0.18</v>
      </c>
      <c r="E27" s="11">
        <f t="shared" si="1"/>
        <v>41760</v>
      </c>
      <c r="F27" s="12">
        <v>1.66</v>
      </c>
      <c r="G27" s="27">
        <f t="shared" si="0"/>
        <v>7936.2549800796814</v>
      </c>
    </row>
    <row r="28" spans="1:7" x14ac:dyDescent="0.25">
      <c r="A28" s="8" t="s">
        <v>47</v>
      </c>
      <c r="B28" s="9">
        <v>0.35</v>
      </c>
      <c r="C28" s="9">
        <v>0.65</v>
      </c>
      <c r="D28" s="10">
        <v>0.18</v>
      </c>
      <c r="E28" s="11">
        <f t="shared" si="1"/>
        <v>41760</v>
      </c>
      <c r="F28" s="12">
        <v>1.58</v>
      </c>
      <c r="G28" s="27">
        <f t="shared" si="0"/>
        <v>7553.7848605577692</v>
      </c>
    </row>
    <row r="29" spans="1:7" x14ac:dyDescent="0.25">
      <c r="A29" s="8" t="s">
        <v>26</v>
      </c>
      <c r="B29" s="9">
        <v>0.3</v>
      </c>
      <c r="C29" s="9">
        <v>0.7</v>
      </c>
      <c r="D29" s="10">
        <v>0.18</v>
      </c>
      <c r="E29" s="11">
        <f t="shared" si="1"/>
        <v>41760</v>
      </c>
      <c r="F29" s="12">
        <v>1.86</v>
      </c>
      <c r="G29" s="27">
        <f t="shared" si="0"/>
        <v>8892.4302788844616</v>
      </c>
    </row>
    <row r="30" spans="1:7" x14ac:dyDescent="0.25">
      <c r="A30" s="8" t="s">
        <v>35</v>
      </c>
      <c r="B30" s="9">
        <v>0.3</v>
      </c>
      <c r="C30" s="9">
        <v>0.7</v>
      </c>
      <c r="D30" s="10">
        <v>0.18</v>
      </c>
      <c r="E30" s="11">
        <f t="shared" si="1"/>
        <v>41760</v>
      </c>
      <c r="F30" s="12">
        <v>1.6</v>
      </c>
      <c r="G30" s="27">
        <f t="shared" si="0"/>
        <v>7649.4023904382466</v>
      </c>
    </row>
    <row r="31" spans="1:7" x14ac:dyDescent="0.25">
      <c r="A31" s="8" t="s">
        <v>23</v>
      </c>
      <c r="B31" s="9">
        <v>0.3</v>
      </c>
      <c r="C31" s="9">
        <v>0.7</v>
      </c>
      <c r="D31" s="10">
        <v>0.18</v>
      </c>
      <c r="E31" s="11">
        <f t="shared" si="1"/>
        <v>41760</v>
      </c>
      <c r="F31" s="12">
        <v>1.72</v>
      </c>
      <c r="G31" s="27">
        <f t="shared" si="0"/>
        <v>8223.1075697211163</v>
      </c>
    </row>
    <row r="32" spans="1:7" x14ac:dyDescent="0.25">
      <c r="A32" s="8" t="s">
        <v>24</v>
      </c>
      <c r="B32" s="9">
        <v>0.4</v>
      </c>
      <c r="C32" s="9">
        <v>0.6</v>
      </c>
      <c r="D32" s="10">
        <v>0.16500000000000001</v>
      </c>
      <c r="E32" s="11">
        <f t="shared" si="1"/>
        <v>38280</v>
      </c>
      <c r="F32" s="12">
        <v>1.74</v>
      </c>
      <c r="G32" s="27">
        <f t="shared" si="0"/>
        <v>8318.7250996015937</v>
      </c>
    </row>
    <row r="33" spans="1:7" x14ac:dyDescent="0.25">
      <c r="A33" s="8" t="s">
        <v>39</v>
      </c>
      <c r="B33" s="9">
        <v>0.3</v>
      </c>
      <c r="C33" s="9">
        <v>0.7</v>
      </c>
      <c r="D33" s="10">
        <v>0.18</v>
      </c>
      <c r="E33" s="11">
        <f t="shared" si="1"/>
        <v>41760</v>
      </c>
      <c r="F33" s="12">
        <v>2.2599999999999998</v>
      </c>
      <c r="G33" s="27">
        <f t="shared" si="0"/>
        <v>10804.780876494022</v>
      </c>
    </row>
    <row r="34" spans="1:7" x14ac:dyDescent="0.25">
      <c r="A34" s="8" t="s">
        <v>22</v>
      </c>
      <c r="B34" s="9">
        <v>0.6</v>
      </c>
      <c r="C34" s="9">
        <v>0.4</v>
      </c>
      <c r="D34" s="10">
        <v>0.13500000000000001</v>
      </c>
      <c r="E34" s="11">
        <f t="shared" si="1"/>
        <v>31320.000000000004</v>
      </c>
      <c r="F34" s="12">
        <v>1.77</v>
      </c>
      <c r="G34" s="27">
        <f t="shared" si="0"/>
        <v>8462.1513944223116</v>
      </c>
    </row>
    <row r="35" spans="1:7" x14ac:dyDescent="0.25">
      <c r="A35" s="8" t="s">
        <v>27</v>
      </c>
      <c r="B35" s="9">
        <v>0.3</v>
      </c>
      <c r="C35" s="9">
        <v>0.7</v>
      </c>
      <c r="D35" s="10">
        <v>0.18</v>
      </c>
      <c r="E35" s="11">
        <f t="shared" si="1"/>
        <v>41760</v>
      </c>
      <c r="F35" s="12">
        <v>1.72</v>
      </c>
      <c r="G35" s="27">
        <f t="shared" si="0"/>
        <v>8223.1075697211163</v>
      </c>
    </row>
    <row r="36" spans="1:7" x14ac:dyDescent="0.25">
      <c r="A36" s="8" t="s">
        <v>62</v>
      </c>
      <c r="B36" s="9">
        <v>0.4</v>
      </c>
      <c r="C36" s="9">
        <v>0.6</v>
      </c>
      <c r="D36" s="10">
        <v>0.16500000000000001</v>
      </c>
      <c r="E36" s="11">
        <f t="shared" si="1"/>
        <v>38280</v>
      </c>
      <c r="F36" s="12">
        <v>1.45</v>
      </c>
      <c r="G36" s="27">
        <f t="shared" si="0"/>
        <v>6932.2709163346617</v>
      </c>
    </row>
    <row r="37" spans="1:7" x14ac:dyDescent="0.25">
      <c r="A37" s="13" t="s">
        <v>41</v>
      </c>
      <c r="B37" s="14">
        <v>0.5</v>
      </c>
      <c r="C37" s="14">
        <v>0.5</v>
      </c>
      <c r="D37" s="12">
        <v>0.15</v>
      </c>
      <c r="E37" s="11">
        <f t="shared" si="1"/>
        <v>34800</v>
      </c>
      <c r="F37" s="12">
        <v>2.36</v>
      </c>
      <c r="G37" s="27">
        <f t="shared" si="0"/>
        <v>11282.868525896414</v>
      </c>
    </row>
    <row r="38" spans="1:7" x14ac:dyDescent="0.25">
      <c r="A38" s="8" t="s">
        <v>42</v>
      </c>
      <c r="B38" s="9">
        <v>0.3</v>
      </c>
      <c r="C38" s="9">
        <v>0.7</v>
      </c>
      <c r="D38" s="10">
        <v>0.18</v>
      </c>
      <c r="E38" s="11">
        <f t="shared" si="1"/>
        <v>41760</v>
      </c>
      <c r="F38" s="12">
        <v>2.35</v>
      </c>
      <c r="G38" s="27">
        <f t="shared" si="0"/>
        <v>11235.059760956176</v>
      </c>
    </row>
    <row r="39" spans="1:7" x14ac:dyDescent="0.25">
      <c r="A39" s="8" t="s">
        <v>57</v>
      </c>
      <c r="B39" s="9">
        <v>0.5</v>
      </c>
      <c r="C39" s="9">
        <v>0.5</v>
      </c>
      <c r="D39" s="10">
        <v>0.15</v>
      </c>
      <c r="E39" s="11">
        <f t="shared" si="1"/>
        <v>34800</v>
      </c>
      <c r="F39" s="12">
        <v>2.04</v>
      </c>
      <c r="G39" s="27">
        <f t="shared" si="0"/>
        <v>9752.9880478087653</v>
      </c>
    </row>
    <row r="40" spans="1:7" x14ac:dyDescent="0.25">
      <c r="A40" s="29" t="s">
        <v>51</v>
      </c>
      <c r="B40" s="30">
        <v>0.3</v>
      </c>
      <c r="C40" s="30">
        <v>0.7</v>
      </c>
      <c r="D40" s="31">
        <v>0.18</v>
      </c>
      <c r="E40" s="32">
        <f>D40*$E$4</f>
        <v>41760</v>
      </c>
      <c r="F40" s="33">
        <v>1.59</v>
      </c>
      <c r="G40" s="34">
        <f t="shared" si="0"/>
        <v>7601.5936254980079</v>
      </c>
    </row>
    <row r="41" spans="1:7" x14ac:dyDescent="0.25">
      <c r="A41" s="8" t="s">
        <v>52</v>
      </c>
      <c r="B41" s="9">
        <v>0.4</v>
      </c>
      <c r="C41" s="9">
        <v>0.6</v>
      </c>
      <c r="D41" s="10">
        <v>0.16500000000000001</v>
      </c>
      <c r="E41" s="11">
        <f>D41*$E$4</f>
        <v>38280</v>
      </c>
      <c r="F41" s="12">
        <v>1.73</v>
      </c>
      <c r="G41" s="27">
        <f t="shared" si="0"/>
        <v>8270.916334661355</v>
      </c>
    </row>
    <row r="42" spans="1:7" x14ac:dyDescent="0.25">
      <c r="A42" s="8" t="s">
        <v>28</v>
      </c>
      <c r="B42" s="9">
        <v>0.3</v>
      </c>
      <c r="C42" s="9">
        <v>0.7</v>
      </c>
      <c r="D42" s="10">
        <v>0.18</v>
      </c>
      <c r="E42" s="11">
        <f t="shared" si="1"/>
        <v>41760</v>
      </c>
      <c r="F42" s="12">
        <v>2.35</v>
      </c>
      <c r="G42" s="27">
        <f t="shared" si="0"/>
        <v>11235.059760956176</v>
      </c>
    </row>
    <row r="43" spans="1:7" x14ac:dyDescent="0.25">
      <c r="A43" s="8" t="s">
        <v>29</v>
      </c>
      <c r="B43" s="9">
        <v>0.3</v>
      </c>
      <c r="C43" s="9">
        <v>0.7</v>
      </c>
      <c r="D43" s="10">
        <v>0.18</v>
      </c>
      <c r="E43" s="11">
        <f t="shared" si="1"/>
        <v>41760</v>
      </c>
      <c r="F43" s="12">
        <v>2.1800000000000002</v>
      </c>
      <c r="G43" s="27">
        <f t="shared" si="0"/>
        <v>10422.310756972112</v>
      </c>
    </row>
    <row r="44" spans="1:7" x14ac:dyDescent="0.25">
      <c r="A44" s="8" t="s">
        <v>38</v>
      </c>
      <c r="B44" s="9">
        <v>0.3</v>
      </c>
      <c r="C44" s="9">
        <v>0.7</v>
      </c>
      <c r="D44" s="10">
        <v>0.18</v>
      </c>
      <c r="E44" s="11">
        <f t="shared" si="1"/>
        <v>41760</v>
      </c>
      <c r="F44" s="12">
        <v>2.35</v>
      </c>
      <c r="G44" s="27">
        <f t="shared" si="0"/>
        <v>11235.059760956176</v>
      </c>
    </row>
    <row r="45" spans="1:7" x14ac:dyDescent="0.25">
      <c r="A45" s="8" t="s">
        <v>30</v>
      </c>
      <c r="B45" s="9">
        <v>0.3</v>
      </c>
      <c r="C45" s="9">
        <v>0.7</v>
      </c>
      <c r="D45" s="10">
        <v>0.18</v>
      </c>
      <c r="E45" s="11">
        <f t="shared" si="1"/>
        <v>41760</v>
      </c>
      <c r="F45" s="12">
        <v>1.99</v>
      </c>
      <c r="G45" s="27">
        <f t="shared" si="0"/>
        <v>9513.94422310757</v>
      </c>
    </row>
    <row r="46" spans="1:7" x14ac:dyDescent="0.25">
      <c r="A46" s="8" t="s">
        <v>31</v>
      </c>
      <c r="B46" s="9">
        <v>0.3</v>
      </c>
      <c r="C46" s="9">
        <v>0.7</v>
      </c>
      <c r="D46" s="10">
        <v>0.18</v>
      </c>
      <c r="E46" s="11">
        <f t="shared" si="1"/>
        <v>41760</v>
      </c>
      <c r="F46" s="12">
        <v>1.99</v>
      </c>
      <c r="G46" s="27">
        <f t="shared" si="0"/>
        <v>9513.94422310757</v>
      </c>
    </row>
    <row r="47" spans="1:7" x14ac:dyDescent="0.25">
      <c r="A47" s="8" t="s">
        <v>49</v>
      </c>
      <c r="B47" s="9">
        <v>0.6</v>
      </c>
      <c r="C47" s="9">
        <v>0.4</v>
      </c>
      <c r="D47" s="10">
        <v>0.13500000000000001</v>
      </c>
      <c r="E47" s="11">
        <f t="shared" si="1"/>
        <v>31320.000000000004</v>
      </c>
      <c r="F47" s="12">
        <v>1.65</v>
      </c>
      <c r="G47" s="27">
        <f t="shared" si="0"/>
        <v>7888.4462151394418</v>
      </c>
    </row>
    <row r="48" spans="1:7" x14ac:dyDescent="0.25">
      <c r="A48" s="8" t="s">
        <v>32</v>
      </c>
      <c r="B48" s="9">
        <v>0.6</v>
      </c>
      <c r="C48" s="9">
        <v>0.4</v>
      </c>
      <c r="D48" s="10">
        <v>0.13500000000000001</v>
      </c>
      <c r="E48" s="11">
        <f t="shared" si="1"/>
        <v>31320.000000000004</v>
      </c>
      <c r="F48" s="12">
        <v>1.38</v>
      </c>
      <c r="G48" s="27">
        <f t="shared" si="0"/>
        <v>6597.6095617529872</v>
      </c>
    </row>
    <row r="49" spans="1:7" x14ac:dyDescent="0.25">
      <c r="A49" s="8" t="s">
        <v>58</v>
      </c>
      <c r="B49" s="9">
        <v>0.3</v>
      </c>
      <c r="C49" s="9">
        <v>0.7</v>
      </c>
      <c r="D49" s="10">
        <v>0.18</v>
      </c>
      <c r="E49" s="11">
        <f t="shared" si="1"/>
        <v>41760</v>
      </c>
      <c r="F49" s="12">
        <v>1.95</v>
      </c>
      <c r="G49" s="27">
        <f t="shared" si="0"/>
        <v>9322.7091633466134</v>
      </c>
    </row>
    <row r="50" spans="1:7" x14ac:dyDescent="0.25">
      <c r="A50" s="8" t="s">
        <v>33</v>
      </c>
      <c r="B50" s="9">
        <v>0.3</v>
      </c>
      <c r="C50" s="9">
        <v>0.7</v>
      </c>
      <c r="D50" s="10">
        <v>0.18</v>
      </c>
      <c r="E50" s="11">
        <f t="shared" si="1"/>
        <v>41760</v>
      </c>
      <c r="F50" s="12">
        <v>2.1800000000000002</v>
      </c>
      <c r="G50" s="27">
        <f t="shared" si="0"/>
        <v>10422.310756972112</v>
      </c>
    </row>
    <row r="51" spans="1:7" x14ac:dyDescent="0.25">
      <c r="A51" s="13" t="s">
        <v>48</v>
      </c>
      <c r="B51" s="14">
        <v>0.5</v>
      </c>
      <c r="C51" s="14">
        <v>0.5</v>
      </c>
      <c r="D51" s="12">
        <v>0.15</v>
      </c>
      <c r="E51" s="11">
        <f t="shared" si="1"/>
        <v>34800</v>
      </c>
      <c r="F51" s="12">
        <v>1.75</v>
      </c>
      <c r="G51" s="27">
        <f t="shared" si="0"/>
        <v>8366.5338645418324</v>
      </c>
    </row>
    <row r="52" spans="1:7" x14ac:dyDescent="0.25">
      <c r="A52" s="13" t="s">
        <v>34</v>
      </c>
      <c r="B52" s="14">
        <v>0.6</v>
      </c>
      <c r="C52" s="14">
        <v>0.4</v>
      </c>
      <c r="D52" s="12">
        <v>0.13500000000000001</v>
      </c>
      <c r="E52" s="11">
        <f t="shared" si="1"/>
        <v>31320.000000000004</v>
      </c>
      <c r="F52" s="12">
        <v>1.49</v>
      </c>
      <c r="G52" s="27">
        <f t="shared" si="0"/>
        <v>7123.5059760956174</v>
      </c>
    </row>
    <row r="53" spans="1:7" x14ac:dyDescent="0.25">
      <c r="A53" s="13" t="s">
        <v>60</v>
      </c>
      <c r="B53" s="14">
        <v>0.6</v>
      </c>
      <c r="C53" s="14">
        <v>0.4</v>
      </c>
      <c r="D53" s="12">
        <v>0.13500000000000001</v>
      </c>
      <c r="E53" s="11">
        <f t="shared" si="1"/>
        <v>31320.000000000004</v>
      </c>
      <c r="F53" s="12">
        <v>1.9</v>
      </c>
      <c r="G53" s="27">
        <f t="shared" si="0"/>
        <v>9083.6653386454182</v>
      </c>
    </row>
    <row r="54" spans="1:7" x14ac:dyDescent="0.25">
      <c r="A54" s="8" t="s">
        <v>44</v>
      </c>
      <c r="B54" s="9">
        <v>0.3</v>
      </c>
      <c r="C54" s="9">
        <v>0.7</v>
      </c>
      <c r="D54" s="10">
        <v>0.18</v>
      </c>
      <c r="E54" s="11">
        <f t="shared" si="1"/>
        <v>41760</v>
      </c>
      <c r="F54" s="12">
        <v>1.48</v>
      </c>
      <c r="G54" s="27">
        <f t="shared" si="0"/>
        <v>7075.6972111553787</v>
      </c>
    </row>
    <row r="55" spans="1:7" x14ac:dyDescent="0.25">
      <c r="A55" s="8" t="s">
        <v>36</v>
      </c>
      <c r="B55" s="9">
        <v>0.3</v>
      </c>
      <c r="C55" s="9">
        <v>0.7</v>
      </c>
      <c r="D55" s="10">
        <v>0.18</v>
      </c>
      <c r="E55" s="11">
        <f t="shared" si="1"/>
        <v>41760</v>
      </c>
      <c r="F55" s="12">
        <v>1.86</v>
      </c>
      <c r="G55" s="27">
        <f t="shared" si="0"/>
        <v>8892.4302788844616</v>
      </c>
    </row>
    <row r="56" spans="1:7" x14ac:dyDescent="0.25">
      <c r="A56" s="8" t="s">
        <v>53</v>
      </c>
      <c r="B56" s="9">
        <v>0.6</v>
      </c>
      <c r="C56" s="9">
        <v>0.4</v>
      </c>
      <c r="D56" s="10">
        <v>0.13500000000000001</v>
      </c>
      <c r="E56" s="11">
        <f t="shared" si="1"/>
        <v>31320.000000000004</v>
      </c>
      <c r="F56" s="12">
        <v>1.58</v>
      </c>
      <c r="G56" s="27">
        <f t="shared" si="0"/>
        <v>7553.7848605577692</v>
      </c>
    </row>
    <row r="57" spans="1:7" x14ac:dyDescent="0.25">
      <c r="A57" s="8" t="s">
        <v>55</v>
      </c>
      <c r="B57" s="9">
        <v>0.4</v>
      </c>
      <c r="C57" s="9">
        <v>0.6</v>
      </c>
      <c r="D57" s="10">
        <v>0.16500000000000001</v>
      </c>
      <c r="E57" s="11">
        <f t="shared" si="1"/>
        <v>38280</v>
      </c>
      <c r="F57" s="12">
        <v>1.71</v>
      </c>
      <c r="G57" s="27">
        <f t="shared" si="0"/>
        <v>8175.2988047808767</v>
      </c>
    </row>
    <row r="58" spans="1:7" x14ac:dyDescent="0.25">
      <c r="A58" s="8" t="s">
        <v>50</v>
      </c>
      <c r="B58" s="9">
        <v>0.6</v>
      </c>
      <c r="C58" s="9">
        <v>0.4</v>
      </c>
      <c r="D58" s="10">
        <v>0.13500000000000001</v>
      </c>
      <c r="E58" s="11">
        <f t="shared" si="1"/>
        <v>31320.000000000004</v>
      </c>
      <c r="F58" s="12">
        <v>2.0299999999999998</v>
      </c>
      <c r="G58" s="27">
        <f t="shared" si="0"/>
        <v>9705.1792828685248</v>
      </c>
    </row>
    <row r="59" spans="1:7" x14ac:dyDescent="0.25">
      <c r="A59" s="8" t="s">
        <v>37</v>
      </c>
      <c r="B59" s="9">
        <v>0.3</v>
      </c>
      <c r="C59" s="9">
        <v>0.7</v>
      </c>
      <c r="D59" s="10">
        <v>0.18</v>
      </c>
      <c r="E59" s="11">
        <f t="shared" si="1"/>
        <v>41760</v>
      </c>
      <c r="F59" s="12">
        <v>2.35</v>
      </c>
      <c r="G59" s="27">
        <f t="shared" si="0"/>
        <v>11235.059760956176</v>
      </c>
    </row>
    <row r="60" spans="1:7" x14ac:dyDescent="0.25">
      <c r="A60" s="8" t="s">
        <v>61</v>
      </c>
      <c r="B60" s="9">
        <v>0.3</v>
      </c>
      <c r="C60" s="9">
        <v>0.7</v>
      </c>
      <c r="D60" s="10">
        <v>0.18</v>
      </c>
      <c r="E60" s="11">
        <f t="shared" si="1"/>
        <v>41760</v>
      </c>
      <c r="F60" s="12">
        <v>1.66</v>
      </c>
      <c r="G60" s="27">
        <f t="shared" si="0"/>
        <v>7936.2549800796814</v>
      </c>
    </row>
    <row r="61" spans="1:7" x14ac:dyDescent="0.25">
      <c r="A61" s="8" t="s">
        <v>40</v>
      </c>
      <c r="B61" s="9">
        <v>0.4</v>
      </c>
      <c r="C61" s="9">
        <v>0.6</v>
      </c>
      <c r="D61" s="10">
        <v>0.16500000000000001</v>
      </c>
      <c r="E61" s="11">
        <f t="shared" si="1"/>
        <v>38280</v>
      </c>
      <c r="F61" s="12">
        <v>1.45</v>
      </c>
      <c r="G61" s="27">
        <f t="shared" si="0"/>
        <v>6932.2709163346617</v>
      </c>
    </row>
    <row r="62" spans="1:7" x14ac:dyDescent="0.25">
      <c r="A62" s="8" t="s">
        <v>56</v>
      </c>
      <c r="B62" s="9">
        <v>0.4</v>
      </c>
      <c r="C62" s="9">
        <v>0.6</v>
      </c>
      <c r="D62" s="10">
        <v>0.16500000000000001</v>
      </c>
      <c r="E62" s="11">
        <f t="shared" si="1"/>
        <v>38280</v>
      </c>
      <c r="F62" s="12">
        <v>1.87</v>
      </c>
      <c r="G62" s="27">
        <f t="shared" si="0"/>
        <v>8940.2390438247021</v>
      </c>
    </row>
    <row r="63" spans="1:7" x14ac:dyDescent="0.25">
      <c r="A63" s="8" t="s">
        <v>43</v>
      </c>
      <c r="B63" s="9">
        <v>0.3</v>
      </c>
      <c r="C63" s="9">
        <v>0.7</v>
      </c>
      <c r="D63" s="10">
        <v>0.18</v>
      </c>
      <c r="E63" s="11">
        <f t="shared" si="1"/>
        <v>41760</v>
      </c>
      <c r="F63" s="12">
        <v>2.1800000000000002</v>
      </c>
      <c r="G63" s="27">
        <f t="shared" si="0"/>
        <v>10422.310756972112</v>
      </c>
    </row>
    <row r="64" spans="1:7" x14ac:dyDescent="0.25">
      <c r="A64" s="8" t="s">
        <v>45</v>
      </c>
      <c r="B64" s="9">
        <v>0.3</v>
      </c>
      <c r="C64" s="9">
        <v>0.7</v>
      </c>
      <c r="D64" s="10">
        <v>0.18</v>
      </c>
      <c r="E64" s="11">
        <f t="shared" si="1"/>
        <v>41760</v>
      </c>
      <c r="F64" s="12">
        <v>2.1800000000000002</v>
      </c>
      <c r="G64" s="27">
        <f t="shared" si="0"/>
        <v>10422.310756972112</v>
      </c>
    </row>
    <row r="65" spans="1:7" x14ac:dyDescent="0.25">
      <c r="A65" s="8" t="s">
        <v>65</v>
      </c>
      <c r="B65" s="17">
        <v>0.55000000000000004</v>
      </c>
      <c r="C65" s="17">
        <v>0.45</v>
      </c>
      <c r="D65" s="18">
        <v>0.13500000000000001</v>
      </c>
      <c r="E65" s="11">
        <f t="shared" si="1"/>
        <v>31320.000000000004</v>
      </c>
      <c r="F65" s="12">
        <v>1.43</v>
      </c>
      <c r="G65" s="27">
        <f t="shared" si="0"/>
        <v>6836.6533864541834</v>
      </c>
    </row>
  </sheetData>
  <mergeCells count="28">
    <mergeCell ref="A19:C19"/>
    <mergeCell ref="D19:E19"/>
    <mergeCell ref="B16:C16"/>
    <mergeCell ref="D16:E16"/>
    <mergeCell ref="B17:C17"/>
    <mergeCell ref="D17:E17"/>
    <mergeCell ref="B18:C18"/>
    <mergeCell ref="D18:E18"/>
    <mergeCell ref="B15:C15"/>
    <mergeCell ref="D15:E15"/>
    <mergeCell ref="F7:F8"/>
    <mergeCell ref="A9:C9"/>
    <mergeCell ref="D9:E9"/>
    <mergeCell ref="A10:C10"/>
    <mergeCell ref="D10:E10"/>
    <mergeCell ref="A11:C11"/>
    <mergeCell ref="D11:E11"/>
    <mergeCell ref="A12:C12"/>
    <mergeCell ref="D12:E12"/>
    <mergeCell ref="A13:E13"/>
    <mergeCell ref="A14:C14"/>
    <mergeCell ref="D14:E14"/>
    <mergeCell ref="A2:E2"/>
    <mergeCell ref="A4:D4"/>
    <mergeCell ref="A5:D5"/>
    <mergeCell ref="A6:E6"/>
    <mergeCell ref="A7:C8"/>
    <mergeCell ref="D7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5"/>
  <sheetViews>
    <sheetView tabSelected="1" workbookViewId="0">
      <selection activeCell="A4" sqref="A4:D4"/>
    </sheetView>
  </sheetViews>
  <sheetFormatPr defaultRowHeight="15" x14ac:dyDescent="0.25"/>
  <cols>
    <col min="1" max="1" width="46.42578125" customWidth="1"/>
    <col min="2" max="2" width="10.140625" customWidth="1"/>
    <col min="3" max="3" width="9.5703125" customWidth="1"/>
    <col min="4" max="4" width="8.42578125" customWidth="1"/>
    <col min="5" max="5" width="12.7109375" customWidth="1"/>
    <col min="6" max="6" width="11" customWidth="1"/>
    <col min="7" max="7" width="15.28515625" customWidth="1"/>
  </cols>
  <sheetData>
    <row r="1" spans="1:7" x14ac:dyDescent="0.25">
      <c r="G1" s="28"/>
    </row>
    <row r="2" spans="1:7" ht="15.75" x14ac:dyDescent="0.25">
      <c r="A2" s="43" t="s">
        <v>68</v>
      </c>
      <c r="B2" s="43"/>
      <c r="C2" s="43"/>
      <c r="D2" s="43"/>
      <c r="E2" s="43"/>
      <c r="F2" s="1"/>
      <c r="G2" s="24"/>
    </row>
    <row r="3" spans="1:7" ht="15.75" x14ac:dyDescent="0.25">
      <c r="A3" s="2"/>
      <c r="B3" s="2"/>
      <c r="C3" s="2"/>
      <c r="D3" s="2"/>
      <c r="E3" s="2"/>
      <c r="F3" s="2"/>
      <c r="G3" s="24"/>
    </row>
    <row r="4" spans="1:7" ht="18.75" customHeight="1" x14ac:dyDescent="0.25">
      <c r="A4" s="44" t="s">
        <v>69</v>
      </c>
      <c r="B4" s="44"/>
      <c r="C4" s="44"/>
      <c r="D4" s="44"/>
      <c r="E4" s="35">
        <v>266800</v>
      </c>
      <c r="F4" s="1"/>
      <c r="G4" s="25"/>
    </row>
    <row r="5" spans="1:7" ht="15.75" x14ac:dyDescent="0.25">
      <c r="A5" s="46" t="s">
        <v>54</v>
      </c>
      <c r="B5" s="46"/>
      <c r="C5" s="46"/>
      <c r="D5" s="46"/>
      <c r="E5" s="22">
        <v>1200000</v>
      </c>
      <c r="F5" s="1"/>
      <c r="G5" s="25"/>
    </row>
    <row r="6" spans="1:7" ht="15.75" x14ac:dyDescent="0.25">
      <c r="A6" s="45" t="s">
        <v>0</v>
      </c>
      <c r="B6" s="45"/>
      <c r="C6" s="45"/>
      <c r="D6" s="45"/>
      <c r="E6" s="45"/>
      <c r="F6" s="3"/>
      <c r="G6" s="25"/>
    </row>
    <row r="7" spans="1:7" x14ac:dyDescent="0.25">
      <c r="A7" s="41" t="s">
        <v>1</v>
      </c>
      <c r="B7" s="41"/>
      <c r="C7" s="41"/>
      <c r="D7" s="42">
        <f>SUM(E4*15%*1.3)</f>
        <v>52026</v>
      </c>
      <c r="E7" s="42"/>
      <c r="F7" s="39">
        <v>0.19500000000000001</v>
      </c>
      <c r="G7" s="25"/>
    </row>
    <row r="8" spans="1:7" x14ac:dyDescent="0.25">
      <c r="A8" s="41"/>
      <c r="B8" s="41"/>
      <c r="C8" s="41"/>
      <c r="D8" s="42"/>
      <c r="E8" s="42"/>
      <c r="F8" s="40"/>
      <c r="G8" s="25"/>
    </row>
    <row r="9" spans="1:7" ht="15.75" x14ac:dyDescent="0.25">
      <c r="A9" s="41" t="s">
        <v>2</v>
      </c>
      <c r="B9" s="41"/>
      <c r="C9" s="41"/>
      <c r="D9" s="42">
        <f>SUM(E4*15%*1.2)</f>
        <v>48024</v>
      </c>
      <c r="E9" s="42"/>
      <c r="F9" s="6">
        <v>0.18</v>
      </c>
      <c r="G9" s="25"/>
    </row>
    <row r="10" spans="1:7" ht="15.75" x14ac:dyDescent="0.25">
      <c r="A10" s="41" t="s">
        <v>3</v>
      </c>
      <c r="B10" s="41"/>
      <c r="C10" s="41"/>
      <c r="D10" s="42">
        <f>SUM(E4*15%*1.1)</f>
        <v>44022</v>
      </c>
      <c r="E10" s="42"/>
      <c r="F10" s="7">
        <v>0.16500000000000001</v>
      </c>
      <c r="G10" s="25"/>
    </row>
    <row r="11" spans="1:7" ht="15.75" x14ac:dyDescent="0.25">
      <c r="A11" s="41" t="s">
        <v>4</v>
      </c>
      <c r="B11" s="41"/>
      <c r="C11" s="41"/>
      <c r="D11" s="42">
        <f>SUM(E4*15%)</f>
        <v>40020</v>
      </c>
      <c r="E11" s="42"/>
      <c r="F11" s="6">
        <v>0.15</v>
      </c>
      <c r="G11" s="25"/>
    </row>
    <row r="12" spans="1:7" ht="15.75" x14ac:dyDescent="0.25">
      <c r="A12" s="41" t="s">
        <v>5</v>
      </c>
      <c r="B12" s="41"/>
      <c r="C12" s="41"/>
      <c r="D12" s="42">
        <f>SUM(E4*15%*0.9)</f>
        <v>36018</v>
      </c>
      <c r="E12" s="42"/>
      <c r="F12" s="7">
        <v>0.13500000000000001</v>
      </c>
      <c r="G12" s="25"/>
    </row>
    <row r="13" spans="1:7" ht="15.75" x14ac:dyDescent="0.25">
      <c r="A13" s="36" t="s">
        <v>6</v>
      </c>
      <c r="B13" s="37"/>
      <c r="C13" s="37"/>
      <c r="D13" s="37"/>
      <c r="E13" s="38"/>
      <c r="F13" s="2"/>
      <c r="G13" s="24"/>
    </row>
    <row r="14" spans="1:7" ht="15.75" x14ac:dyDescent="0.25">
      <c r="A14" s="47" t="s">
        <v>7</v>
      </c>
      <c r="B14" s="47"/>
      <c r="C14" s="47"/>
      <c r="D14" s="48"/>
      <c r="E14" s="49"/>
      <c r="F14" s="2"/>
      <c r="G14" s="24"/>
    </row>
    <row r="15" spans="1:7" ht="15.75" x14ac:dyDescent="0.25">
      <c r="A15" s="4"/>
      <c r="B15" s="47" t="s">
        <v>8</v>
      </c>
      <c r="C15" s="47"/>
      <c r="D15" s="48">
        <v>7.0000000000000007E-2</v>
      </c>
      <c r="E15" s="49"/>
      <c r="F15" s="1"/>
      <c r="G15" s="26"/>
    </row>
    <row r="16" spans="1:7" ht="15.75" x14ac:dyDescent="0.25">
      <c r="A16" s="5"/>
      <c r="B16" s="54" t="s">
        <v>9</v>
      </c>
      <c r="C16" s="54"/>
      <c r="D16" s="55">
        <v>0.04</v>
      </c>
      <c r="E16" s="56"/>
      <c r="F16" s="2"/>
      <c r="G16" s="24"/>
    </row>
    <row r="17" spans="1:7" ht="15.75" x14ac:dyDescent="0.25">
      <c r="A17" s="5"/>
      <c r="B17" s="54" t="s">
        <v>10</v>
      </c>
      <c r="C17" s="54"/>
      <c r="D17" s="55">
        <v>0.03</v>
      </c>
      <c r="E17" s="56"/>
      <c r="F17" s="2"/>
      <c r="G17" s="24"/>
    </row>
    <row r="18" spans="1:7" ht="15.75" x14ac:dyDescent="0.25">
      <c r="A18" s="4"/>
      <c r="B18" s="47" t="s">
        <v>11</v>
      </c>
      <c r="C18" s="47"/>
      <c r="D18" s="48">
        <v>0.1</v>
      </c>
      <c r="E18" s="49"/>
      <c r="F18" s="1"/>
      <c r="G18" s="26"/>
    </row>
    <row r="19" spans="1:7" ht="16.5" thickBot="1" x14ac:dyDescent="0.3">
      <c r="A19" s="50" t="s">
        <v>12</v>
      </c>
      <c r="B19" s="51"/>
      <c r="C19" s="51"/>
      <c r="D19" s="52">
        <f>SUM(D15+D18)</f>
        <v>0.17</v>
      </c>
      <c r="E19" s="53"/>
      <c r="F19" s="1"/>
      <c r="G19" s="24"/>
    </row>
    <row r="20" spans="1:7" ht="25.5" x14ac:dyDescent="0.25">
      <c r="A20" s="19" t="s">
        <v>13</v>
      </c>
      <c r="B20" s="20" t="s">
        <v>14</v>
      </c>
      <c r="C20" s="20" t="s">
        <v>15</v>
      </c>
      <c r="D20" s="20" t="s">
        <v>16</v>
      </c>
      <c r="E20" s="21" t="s">
        <v>46</v>
      </c>
      <c r="F20" s="15" t="s">
        <v>17</v>
      </c>
      <c r="G20" s="16" t="s">
        <v>64</v>
      </c>
    </row>
    <row r="21" spans="1:7" x14ac:dyDescent="0.25">
      <c r="A21" s="8" t="s">
        <v>63</v>
      </c>
      <c r="B21" s="9">
        <v>0.3</v>
      </c>
      <c r="C21" s="9">
        <v>0.7</v>
      </c>
      <c r="D21" s="10">
        <v>0.18</v>
      </c>
      <c r="E21" s="11">
        <f>D21*$E$4</f>
        <v>48024</v>
      </c>
      <c r="F21" s="12">
        <v>2.1800000000000002</v>
      </c>
      <c r="G21" s="27">
        <f t="shared" ref="G21:G65" si="0">$E$5*F21/251</f>
        <v>10422.310756972112</v>
      </c>
    </row>
    <row r="22" spans="1:7" x14ac:dyDescent="0.25">
      <c r="A22" s="8" t="s">
        <v>21</v>
      </c>
      <c r="B22" s="9">
        <v>0.3</v>
      </c>
      <c r="C22" s="9">
        <v>0.7</v>
      </c>
      <c r="D22" s="10">
        <v>0.18</v>
      </c>
      <c r="E22" s="11">
        <f t="shared" ref="E22:E65" si="1">D22*$E$4</f>
        <v>48024</v>
      </c>
      <c r="F22" s="12">
        <v>1.86</v>
      </c>
      <c r="G22" s="27">
        <f t="shared" si="0"/>
        <v>8892.4302788844616</v>
      </c>
    </row>
    <row r="23" spans="1:7" x14ac:dyDescent="0.25">
      <c r="A23" s="8" t="s">
        <v>18</v>
      </c>
      <c r="B23" s="9">
        <v>0.5</v>
      </c>
      <c r="C23" s="9">
        <v>0.5</v>
      </c>
      <c r="D23" s="10">
        <v>0.15</v>
      </c>
      <c r="E23" s="11">
        <f t="shared" si="1"/>
        <v>40020</v>
      </c>
      <c r="F23" s="12">
        <v>1.75</v>
      </c>
      <c r="G23" s="27">
        <f t="shared" si="0"/>
        <v>8366.5338645418324</v>
      </c>
    </row>
    <row r="24" spans="1:7" x14ac:dyDescent="0.25">
      <c r="A24" s="8" t="s">
        <v>19</v>
      </c>
      <c r="B24" s="9">
        <v>0.5</v>
      </c>
      <c r="C24" s="9">
        <v>0.5</v>
      </c>
      <c r="D24" s="10">
        <v>0.15</v>
      </c>
      <c r="E24" s="11">
        <f t="shared" si="1"/>
        <v>40020</v>
      </c>
      <c r="F24" s="12">
        <v>1.88</v>
      </c>
      <c r="G24" s="27">
        <f t="shared" si="0"/>
        <v>8988.0478087649408</v>
      </c>
    </row>
    <row r="25" spans="1:7" x14ac:dyDescent="0.25">
      <c r="A25" s="8" t="s">
        <v>20</v>
      </c>
      <c r="B25" s="9">
        <v>0.5</v>
      </c>
      <c r="C25" s="9">
        <v>0.5</v>
      </c>
      <c r="D25" s="10">
        <v>0.15</v>
      </c>
      <c r="E25" s="11">
        <f t="shared" si="1"/>
        <v>40020</v>
      </c>
      <c r="F25" s="12">
        <v>1.26</v>
      </c>
      <c r="G25" s="27">
        <f t="shared" si="0"/>
        <v>6023.9043824701193</v>
      </c>
    </row>
    <row r="26" spans="1:7" x14ac:dyDescent="0.25">
      <c r="A26" s="8" t="s">
        <v>25</v>
      </c>
      <c r="B26" s="9">
        <v>0.3</v>
      </c>
      <c r="C26" s="9">
        <v>0.7</v>
      </c>
      <c r="D26" s="10">
        <v>0.18</v>
      </c>
      <c r="E26" s="11">
        <f t="shared" si="1"/>
        <v>48024</v>
      </c>
      <c r="F26" s="12">
        <v>1.72</v>
      </c>
      <c r="G26" s="27">
        <f t="shared" si="0"/>
        <v>8223.1075697211163</v>
      </c>
    </row>
    <row r="27" spans="1:7" x14ac:dyDescent="0.25">
      <c r="A27" s="8" t="s">
        <v>59</v>
      </c>
      <c r="B27" s="9">
        <v>0.3</v>
      </c>
      <c r="C27" s="9">
        <v>0.7</v>
      </c>
      <c r="D27" s="10">
        <v>0.18</v>
      </c>
      <c r="E27" s="11">
        <f t="shared" si="1"/>
        <v>48024</v>
      </c>
      <c r="F27" s="12">
        <v>1.66</v>
      </c>
      <c r="G27" s="27">
        <f t="shared" si="0"/>
        <v>7936.2549800796814</v>
      </c>
    </row>
    <row r="28" spans="1:7" x14ac:dyDescent="0.25">
      <c r="A28" s="8" t="s">
        <v>47</v>
      </c>
      <c r="B28" s="9">
        <v>0.35</v>
      </c>
      <c r="C28" s="9">
        <v>0.65</v>
      </c>
      <c r="D28" s="10">
        <v>0.18</v>
      </c>
      <c r="E28" s="11">
        <f t="shared" si="1"/>
        <v>48024</v>
      </c>
      <c r="F28" s="12">
        <v>1.58</v>
      </c>
      <c r="G28" s="27">
        <f t="shared" si="0"/>
        <v>7553.7848605577692</v>
      </c>
    </row>
    <row r="29" spans="1:7" x14ac:dyDescent="0.25">
      <c r="A29" s="8" t="s">
        <v>26</v>
      </c>
      <c r="B29" s="9">
        <v>0.3</v>
      </c>
      <c r="C29" s="9">
        <v>0.7</v>
      </c>
      <c r="D29" s="10">
        <v>0.18</v>
      </c>
      <c r="E29" s="11">
        <f t="shared" si="1"/>
        <v>48024</v>
      </c>
      <c r="F29" s="12">
        <v>1.86</v>
      </c>
      <c r="G29" s="27">
        <f t="shared" si="0"/>
        <v>8892.4302788844616</v>
      </c>
    </row>
    <row r="30" spans="1:7" x14ac:dyDescent="0.25">
      <c r="A30" s="8" t="s">
        <v>35</v>
      </c>
      <c r="B30" s="9">
        <v>0.3</v>
      </c>
      <c r="C30" s="9">
        <v>0.7</v>
      </c>
      <c r="D30" s="10">
        <v>0.18</v>
      </c>
      <c r="E30" s="11">
        <f t="shared" si="1"/>
        <v>48024</v>
      </c>
      <c r="F30" s="12">
        <v>1.6</v>
      </c>
      <c r="G30" s="27">
        <f t="shared" si="0"/>
        <v>7649.4023904382466</v>
      </c>
    </row>
    <row r="31" spans="1:7" x14ac:dyDescent="0.25">
      <c r="A31" s="8" t="s">
        <v>23</v>
      </c>
      <c r="B31" s="9">
        <v>0.3</v>
      </c>
      <c r="C31" s="9">
        <v>0.7</v>
      </c>
      <c r="D31" s="10">
        <v>0.18</v>
      </c>
      <c r="E31" s="11">
        <f t="shared" si="1"/>
        <v>48024</v>
      </c>
      <c r="F31" s="12">
        <v>1.72</v>
      </c>
      <c r="G31" s="27">
        <f t="shared" si="0"/>
        <v>8223.1075697211163</v>
      </c>
    </row>
    <row r="32" spans="1:7" x14ac:dyDescent="0.25">
      <c r="A32" s="8" t="s">
        <v>24</v>
      </c>
      <c r="B32" s="9">
        <v>0.4</v>
      </c>
      <c r="C32" s="9">
        <v>0.6</v>
      </c>
      <c r="D32" s="10">
        <v>0.16500000000000001</v>
      </c>
      <c r="E32" s="11">
        <f t="shared" si="1"/>
        <v>44022</v>
      </c>
      <c r="F32" s="12">
        <v>1.74</v>
      </c>
      <c r="G32" s="27">
        <f t="shared" si="0"/>
        <v>8318.7250996015937</v>
      </c>
    </row>
    <row r="33" spans="1:7" x14ac:dyDescent="0.25">
      <c r="A33" s="8" t="s">
        <v>39</v>
      </c>
      <c r="B33" s="9">
        <v>0.3</v>
      </c>
      <c r="C33" s="9">
        <v>0.7</v>
      </c>
      <c r="D33" s="10">
        <v>0.18</v>
      </c>
      <c r="E33" s="11">
        <f t="shared" si="1"/>
        <v>48024</v>
      </c>
      <c r="F33" s="12">
        <v>2.2599999999999998</v>
      </c>
      <c r="G33" s="27">
        <f t="shared" si="0"/>
        <v>10804.780876494022</v>
      </c>
    </row>
    <row r="34" spans="1:7" x14ac:dyDescent="0.25">
      <c r="A34" s="8" t="s">
        <v>22</v>
      </c>
      <c r="B34" s="9">
        <v>0.6</v>
      </c>
      <c r="C34" s="9">
        <v>0.4</v>
      </c>
      <c r="D34" s="10">
        <v>0.13500000000000001</v>
      </c>
      <c r="E34" s="11">
        <f t="shared" si="1"/>
        <v>36018</v>
      </c>
      <c r="F34" s="12">
        <v>1.77</v>
      </c>
      <c r="G34" s="27">
        <f t="shared" si="0"/>
        <v>8462.1513944223116</v>
      </c>
    </row>
    <row r="35" spans="1:7" x14ac:dyDescent="0.25">
      <c r="A35" s="8" t="s">
        <v>27</v>
      </c>
      <c r="B35" s="9">
        <v>0.3</v>
      </c>
      <c r="C35" s="9">
        <v>0.7</v>
      </c>
      <c r="D35" s="10">
        <v>0.18</v>
      </c>
      <c r="E35" s="11">
        <f t="shared" si="1"/>
        <v>48024</v>
      </c>
      <c r="F35" s="12">
        <v>1.72</v>
      </c>
      <c r="G35" s="27">
        <f t="shared" si="0"/>
        <v>8223.1075697211163</v>
      </c>
    </row>
    <row r="36" spans="1:7" x14ac:dyDescent="0.25">
      <c r="A36" s="8" t="s">
        <v>62</v>
      </c>
      <c r="B36" s="9">
        <v>0.4</v>
      </c>
      <c r="C36" s="9">
        <v>0.6</v>
      </c>
      <c r="D36" s="10">
        <v>0.16500000000000001</v>
      </c>
      <c r="E36" s="11">
        <f t="shared" si="1"/>
        <v>44022</v>
      </c>
      <c r="F36" s="12">
        <v>1.45</v>
      </c>
      <c r="G36" s="27">
        <f t="shared" si="0"/>
        <v>6932.2709163346617</v>
      </c>
    </row>
    <row r="37" spans="1:7" x14ac:dyDescent="0.25">
      <c r="A37" s="13" t="s">
        <v>41</v>
      </c>
      <c r="B37" s="14">
        <v>0.5</v>
      </c>
      <c r="C37" s="14">
        <v>0.5</v>
      </c>
      <c r="D37" s="12">
        <v>0.15</v>
      </c>
      <c r="E37" s="11">
        <f t="shared" si="1"/>
        <v>40020</v>
      </c>
      <c r="F37" s="12">
        <v>2.36</v>
      </c>
      <c r="G37" s="27">
        <f t="shared" si="0"/>
        <v>11282.868525896414</v>
      </c>
    </row>
    <row r="38" spans="1:7" x14ac:dyDescent="0.25">
      <c r="A38" s="8" t="s">
        <v>42</v>
      </c>
      <c r="B38" s="9">
        <v>0.3</v>
      </c>
      <c r="C38" s="9">
        <v>0.7</v>
      </c>
      <c r="D38" s="10">
        <v>0.18</v>
      </c>
      <c r="E38" s="11">
        <f t="shared" si="1"/>
        <v>48024</v>
      </c>
      <c r="F38" s="12">
        <v>2.35</v>
      </c>
      <c r="G38" s="27">
        <f t="shared" si="0"/>
        <v>11235.059760956176</v>
      </c>
    </row>
    <row r="39" spans="1:7" x14ac:dyDescent="0.25">
      <c r="A39" s="8" t="s">
        <v>57</v>
      </c>
      <c r="B39" s="9">
        <v>0.5</v>
      </c>
      <c r="C39" s="9">
        <v>0.5</v>
      </c>
      <c r="D39" s="10">
        <v>0.15</v>
      </c>
      <c r="E39" s="11">
        <f t="shared" si="1"/>
        <v>40020</v>
      </c>
      <c r="F39" s="12">
        <v>2.04</v>
      </c>
      <c r="G39" s="27">
        <f t="shared" si="0"/>
        <v>9752.9880478087653</v>
      </c>
    </row>
    <row r="40" spans="1:7" x14ac:dyDescent="0.25">
      <c r="A40" s="29" t="s">
        <v>51</v>
      </c>
      <c r="B40" s="30">
        <v>0.3</v>
      </c>
      <c r="C40" s="30">
        <v>0.7</v>
      </c>
      <c r="D40" s="31">
        <v>0.18</v>
      </c>
      <c r="E40" s="32">
        <f>D40*$E$4</f>
        <v>48024</v>
      </c>
      <c r="F40" s="33">
        <v>1.59</v>
      </c>
      <c r="G40" s="34">
        <f t="shared" si="0"/>
        <v>7601.5936254980079</v>
      </c>
    </row>
    <row r="41" spans="1:7" x14ac:dyDescent="0.25">
      <c r="A41" s="8" t="s">
        <v>52</v>
      </c>
      <c r="B41" s="9">
        <v>0.4</v>
      </c>
      <c r="C41" s="9">
        <v>0.6</v>
      </c>
      <c r="D41" s="10">
        <v>0.16500000000000001</v>
      </c>
      <c r="E41" s="11">
        <f>D41*$E$4</f>
        <v>44022</v>
      </c>
      <c r="F41" s="12">
        <v>1.73</v>
      </c>
      <c r="G41" s="27">
        <f t="shared" si="0"/>
        <v>8270.916334661355</v>
      </c>
    </row>
    <row r="42" spans="1:7" x14ac:dyDescent="0.25">
      <c r="A42" s="8" t="s">
        <v>28</v>
      </c>
      <c r="B42" s="9">
        <v>0.3</v>
      </c>
      <c r="C42" s="9">
        <v>0.7</v>
      </c>
      <c r="D42" s="10">
        <v>0.18</v>
      </c>
      <c r="E42" s="11">
        <f t="shared" si="1"/>
        <v>48024</v>
      </c>
      <c r="F42" s="12">
        <v>2.35</v>
      </c>
      <c r="G42" s="27">
        <f t="shared" si="0"/>
        <v>11235.059760956176</v>
      </c>
    </row>
    <row r="43" spans="1:7" x14ac:dyDescent="0.25">
      <c r="A43" s="8" t="s">
        <v>29</v>
      </c>
      <c r="B43" s="9">
        <v>0.3</v>
      </c>
      <c r="C43" s="9">
        <v>0.7</v>
      </c>
      <c r="D43" s="10">
        <v>0.18</v>
      </c>
      <c r="E43" s="11">
        <f t="shared" si="1"/>
        <v>48024</v>
      </c>
      <c r="F43" s="12">
        <v>2.1800000000000002</v>
      </c>
      <c r="G43" s="27">
        <f t="shared" si="0"/>
        <v>10422.310756972112</v>
      </c>
    </row>
    <row r="44" spans="1:7" x14ac:dyDescent="0.25">
      <c r="A44" s="8" t="s">
        <v>38</v>
      </c>
      <c r="B44" s="9">
        <v>0.3</v>
      </c>
      <c r="C44" s="9">
        <v>0.7</v>
      </c>
      <c r="D44" s="10">
        <v>0.18</v>
      </c>
      <c r="E44" s="11">
        <f t="shared" si="1"/>
        <v>48024</v>
      </c>
      <c r="F44" s="12">
        <v>2.35</v>
      </c>
      <c r="G44" s="27">
        <f t="shared" si="0"/>
        <v>11235.059760956176</v>
      </c>
    </row>
    <row r="45" spans="1:7" x14ac:dyDescent="0.25">
      <c r="A45" s="8" t="s">
        <v>30</v>
      </c>
      <c r="B45" s="9">
        <v>0.3</v>
      </c>
      <c r="C45" s="9">
        <v>0.7</v>
      </c>
      <c r="D45" s="10">
        <v>0.18</v>
      </c>
      <c r="E45" s="11">
        <f t="shared" si="1"/>
        <v>48024</v>
      </c>
      <c r="F45" s="12">
        <v>1.99</v>
      </c>
      <c r="G45" s="27">
        <f t="shared" si="0"/>
        <v>9513.94422310757</v>
      </c>
    </row>
    <row r="46" spans="1:7" x14ac:dyDescent="0.25">
      <c r="A46" s="8" t="s">
        <v>31</v>
      </c>
      <c r="B46" s="9">
        <v>0.3</v>
      </c>
      <c r="C46" s="9">
        <v>0.7</v>
      </c>
      <c r="D46" s="10">
        <v>0.18</v>
      </c>
      <c r="E46" s="11">
        <f t="shared" si="1"/>
        <v>48024</v>
      </c>
      <c r="F46" s="12">
        <v>1.99</v>
      </c>
      <c r="G46" s="27">
        <f t="shared" si="0"/>
        <v>9513.94422310757</v>
      </c>
    </row>
    <row r="47" spans="1:7" x14ac:dyDescent="0.25">
      <c r="A47" s="8" t="s">
        <v>49</v>
      </c>
      <c r="B47" s="9">
        <v>0.6</v>
      </c>
      <c r="C47" s="9">
        <v>0.4</v>
      </c>
      <c r="D47" s="10">
        <v>0.13500000000000001</v>
      </c>
      <c r="E47" s="11">
        <f t="shared" si="1"/>
        <v>36018</v>
      </c>
      <c r="F47" s="12">
        <v>1.65</v>
      </c>
      <c r="G47" s="27">
        <f t="shared" si="0"/>
        <v>7888.4462151394418</v>
      </c>
    </row>
    <row r="48" spans="1:7" x14ac:dyDescent="0.25">
      <c r="A48" s="8" t="s">
        <v>32</v>
      </c>
      <c r="B48" s="9">
        <v>0.6</v>
      </c>
      <c r="C48" s="9">
        <v>0.4</v>
      </c>
      <c r="D48" s="10">
        <v>0.13500000000000001</v>
      </c>
      <c r="E48" s="11">
        <f t="shared" si="1"/>
        <v>36018</v>
      </c>
      <c r="F48" s="12">
        <v>1.38</v>
      </c>
      <c r="G48" s="27">
        <f t="shared" si="0"/>
        <v>6597.6095617529872</v>
      </c>
    </row>
    <row r="49" spans="1:7" x14ac:dyDescent="0.25">
      <c r="A49" s="8" t="s">
        <v>58</v>
      </c>
      <c r="B49" s="9">
        <v>0.3</v>
      </c>
      <c r="C49" s="9">
        <v>0.7</v>
      </c>
      <c r="D49" s="10">
        <v>0.18</v>
      </c>
      <c r="E49" s="11">
        <f t="shared" si="1"/>
        <v>48024</v>
      </c>
      <c r="F49" s="12">
        <v>1.95</v>
      </c>
      <c r="G49" s="27">
        <f t="shared" si="0"/>
        <v>9322.7091633466134</v>
      </c>
    </row>
    <row r="50" spans="1:7" x14ac:dyDescent="0.25">
      <c r="A50" s="8" t="s">
        <v>33</v>
      </c>
      <c r="B50" s="9">
        <v>0.3</v>
      </c>
      <c r="C50" s="9">
        <v>0.7</v>
      </c>
      <c r="D50" s="10">
        <v>0.18</v>
      </c>
      <c r="E50" s="11">
        <f t="shared" si="1"/>
        <v>48024</v>
      </c>
      <c r="F50" s="12">
        <v>2.1800000000000002</v>
      </c>
      <c r="G50" s="27">
        <f t="shared" si="0"/>
        <v>10422.310756972112</v>
      </c>
    </row>
    <row r="51" spans="1:7" x14ac:dyDescent="0.25">
      <c r="A51" s="13" t="s">
        <v>48</v>
      </c>
      <c r="B51" s="14">
        <v>0.5</v>
      </c>
      <c r="C51" s="14">
        <v>0.5</v>
      </c>
      <c r="D51" s="12">
        <v>0.15</v>
      </c>
      <c r="E51" s="11">
        <f t="shared" si="1"/>
        <v>40020</v>
      </c>
      <c r="F51" s="12">
        <v>1.75</v>
      </c>
      <c r="G51" s="27">
        <f t="shared" si="0"/>
        <v>8366.5338645418324</v>
      </c>
    </row>
    <row r="52" spans="1:7" x14ac:dyDescent="0.25">
      <c r="A52" s="13" t="s">
        <v>34</v>
      </c>
      <c r="B52" s="14">
        <v>0.6</v>
      </c>
      <c r="C52" s="14">
        <v>0.4</v>
      </c>
      <c r="D52" s="12">
        <v>0.13500000000000001</v>
      </c>
      <c r="E52" s="11">
        <f t="shared" si="1"/>
        <v>36018</v>
      </c>
      <c r="F52" s="12">
        <v>1.49</v>
      </c>
      <c r="G52" s="27">
        <f t="shared" si="0"/>
        <v>7123.5059760956174</v>
      </c>
    </row>
    <row r="53" spans="1:7" x14ac:dyDescent="0.25">
      <c r="A53" s="13" t="s">
        <v>60</v>
      </c>
      <c r="B53" s="14">
        <v>0.6</v>
      </c>
      <c r="C53" s="14">
        <v>0.4</v>
      </c>
      <c r="D53" s="12">
        <v>0.13500000000000001</v>
      </c>
      <c r="E53" s="11">
        <f t="shared" si="1"/>
        <v>36018</v>
      </c>
      <c r="F53" s="12">
        <v>1.9</v>
      </c>
      <c r="G53" s="27">
        <f t="shared" si="0"/>
        <v>9083.6653386454182</v>
      </c>
    </row>
    <row r="54" spans="1:7" x14ac:dyDescent="0.25">
      <c r="A54" s="8" t="s">
        <v>44</v>
      </c>
      <c r="B54" s="9">
        <v>0.3</v>
      </c>
      <c r="C54" s="9">
        <v>0.7</v>
      </c>
      <c r="D54" s="10">
        <v>0.18</v>
      </c>
      <c r="E54" s="11">
        <f t="shared" si="1"/>
        <v>48024</v>
      </c>
      <c r="F54" s="12">
        <v>1.48</v>
      </c>
      <c r="G54" s="27">
        <f t="shared" si="0"/>
        <v>7075.6972111553787</v>
      </c>
    </row>
    <row r="55" spans="1:7" x14ac:dyDescent="0.25">
      <c r="A55" s="8" t="s">
        <v>36</v>
      </c>
      <c r="B55" s="9">
        <v>0.3</v>
      </c>
      <c r="C55" s="9">
        <v>0.7</v>
      </c>
      <c r="D55" s="10">
        <v>0.18</v>
      </c>
      <c r="E55" s="11">
        <f t="shared" si="1"/>
        <v>48024</v>
      </c>
      <c r="F55" s="12">
        <v>1.86</v>
      </c>
      <c r="G55" s="27">
        <f t="shared" si="0"/>
        <v>8892.4302788844616</v>
      </c>
    </row>
    <row r="56" spans="1:7" x14ac:dyDescent="0.25">
      <c r="A56" s="8" t="s">
        <v>53</v>
      </c>
      <c r="B56" s="9">
        <v>0.6</v>
      </c>
      <c r="C56" s="9">
        <v>0.4</v>
      </c>
      <c r="D56" s="10">
        <v>0.13500000000000001</v>
      </c>
      <c r="E56" s="11">
        <f t="shared" si="1"/>
        <v>36018</v>
      </c>
      <c r="F56" s="12">
        <v>1.58</v>
      </c>
      <c r="G56" s="27">
        <f t="shared" si="0"/>
        <v>7553.7848605577692</v>
      </c>
    </row>
    <row r="57" spans="1:7" x14ac:dyDescent="0.25">
      <c r="A57" s="8" t="s">
        <v>55</v>
      </c>
      <c r="B57" s="9">
        <v>0.4</v>
      </c>
      <c r="C57" s="9">
        <v>0.6</v>
      </c>
      <c r="D57" s="10">
        <v>0.16500000000000001</v>
      </c>
      <c r="E57" s="11">
        <f t="shared" si="1"/>
        <v>44022</v>
      </c>
      <c r="F57" s="12">
        <v>1.71</v>
      </c>
      <c r="G57" s="27">
        <f t="shared" si="0"/>
        <v>8175.2988047808767</v>
      </c>
    </row>
    <row r="58" spans="1:7" x14ac:dyDescent="0.25">
      <c r="A58" s="8" t="s">
        <v>50</v>
      </c>
      <c r="B58" s="9">
        <v>0.6</v>
      </c>
      <c r="C58" s="9">
        <v>0.4</v>
      </c>
      <c r="D58" s="10">
        <v>0.13500000000000001</v>
      </c>
      <c r="E58" s="11">
        <f t="shared" si="1"/>
        <v>36018</v>
      </c>
      <c r="F58" s="12">
        <v>2.0299999999999998</v>
      </c>
      <c r="G58" s="27">
        <f t="shared" si="0"/>
        <v>9705.1792828685248</v>
      </c>
    </row>
    <row r="59" spans="1:7" x14ac:dyDescent="0.25">
      <c r="A59" s="8" t="s">
        <v>37</v>
      </c>
      <c r="B59" s="9">
        <v>0.3</v>
      </c>
      <c r="C59" s="9">
        <v>0.7</v>
      </c>
      <c r="D59" s="10">
        <v>0.18</v>
      </c>
      <c r="E59" s="11">
        <f t="shared" si="1"/>
        <v>48024</v>
      </c>
      <c r="F59" s="12">
        <v>2.35</v>
      </c>
      <c r="G59" s="27">
        <f t="shared" si="0"/>
        <v>11235.059760956176</v>
      </c>
    </row>
    <row r="60" spans="1:7" x14ac:dyDescent="0.25">
      <c r="A60" s="8" t="s">
        <v>61</v>
      </c>
      <c r="B60" s="9">
        <v>0.3</v>
      </c>
      <c r="C60" s="9">
        <v>0.7</v>
      </c>
      <c r="D60" s="10">
        <v>0.18</v>
      </c>
      <c r="E60" s="11">
        <f t="shared" si="1"/>
        <v>48024</v>
      </c>
      <c r="F60" s="12">
        <v>1.66</v>
      </c>
      <c r="G60" s="27">
        <f t="shared" si="0"/>
        <v>7936.2549800796814</v>
      </c>
    </row>
    <row r="61" spans="1:7" x14ac:dyDescent="0.25">
      <c r="A61" s="8" t="s">
        <v>40</v>
      </c>
      <c r="B61" s="9">
        <v>0.4</v>
      </c>
      <c r="C61" s="9">
        <v>0.6</v>
      </c>
      <c r="D61" s="10">
        <v>0.16500000000000001</v>
      </c>
      <c r="E61" s="11">
        <f t="shared" si="1"/>
        <v>44022</v>
      </c>
      <c r="F61" s="12">
        <v>1.45</v>
      </c>
      <c r="G61" s="27">
        <f t="shared" si="0"/>
        <v>6932.2709163346617</v>
      </c>
    </row>
    <row r="62" spans="1:7" x14ac:dyDescent="0.25">
      <c r="A62" s="8" t="s">
        <v>56</v>
      </c>
      <c r="B62" s="9">
        <v>0.4</v>
      </c>
      <c r="C62" s="9">
        <v>0.6</v>
      </c>
      <c r="D62" s="10">
        <v>0.16500000000000001</v>
      </c>
      <c r="E62" s="11">
        <f t="shared" si="1"/>
        <v>44022</v>
      </c>
      <c r="F62" s="12">
        <v>1.87</v>
      </c>
      <c r="G62" s="27">
        <f t="shared" si="0"/>
        <v>8940.2390438247021</v>
      </c>
    </row>
    <row r="63" spans="1:7" x14ac:dyDescent="0.25">
      <c r="A63" s="8" t="s">
        <v>43</v>
      </c>
      <c r="B63" s="9">
        <v>0.3</v>
      </c>
      <c r="C63" s="9">
        <v>0.7</v>
      </c>
      <c r="D63" s="10">
        <v>0.18</v>
      </c>
      <c r="E63" s="11">
        <f t="shared" si="1"/>
        <v>48024</v>
      </c>
      <c r="F63" s="12">
        <v>2.1800000000000002</v>
      </c>
      <c r="G63" s="27">
        <f t="shared" si="0"/>
        <v>10422.310756972112</v>
      </c>
    </row>
    <row r="64" spans="1:7" x14ac:dyDescent="0.25">
      <c r="A64" s="8" t="s">
        <v>45</v>
      </c>
      <c r="B64" s="9">
        <v>0.3</v>
      </c>
      <c r="C64" s="9">
        <v>0.7</v>
      </c>
      <c r="D64" s="10">
        <v>0.18</v>
      </c>
      <c r="E64" s="11">
        <f t="shared" si="1"/>
        <v>48024</v>
      </c>
      <c r="F64" s="12">
        <v>2.1800000000000002</v>
      </c>
      <c r="G64" s="27">
        <f t="shared" si="0"/>
        <v>10422.310756972112</v>
      </c>
    </row>
    <row r="65" spans="1:7" x14ac:dyDescent="0.25">
      <c r="A65" s="8" t="s">
        <v>65</v>
      </c>
      <c r="B65" s="17">
        <v>0.55000000000000004</v>
      </c>
      <c r="C65" s="17">
        <v>0.45</v>
      </c>
      <c r="D65" s="18">
        <v>0.13500000000000001</v>
      </c>
      <c r="E65" s="11">
        <f t="shared" si="1"/>
        <v>36018</v>
      </c>
      <c r="F65" s="12">
        <v>1.43</v>
      </c>
      <c r="G65" s="27">
        <f t="shared" si="0"/>
        <v>6836.6533864541834</v>
      </c>
    </row>
  </sheetData>
  <mergeCells count="28">
    <mergeCell ref="A19:C19"/>
    <mergeCell ref="D19:E19"/>
    <mergeCell ref="B16:C16"/>
    <mergeCell ref="D16:E16"/>
    <mergeCell ref="B17:C17"/>
    <mergeCell ref="D17:E17"/>
    <mergeCell ref="B18:C18"/>
    <mergeCell ref="D18:E18"/>
    <mergeCell ref="B15:C15"/>
    <mergeCell ref="D15:E15"/>
    <mergeCell ref="F7:F8"/>
    <mergeCell ref="A9:C9"/>
    <mergeCell ref="D9:E9"/>
    <mergeCell ref="A10:C10"/>
    <mergeCell ref="D10:E10"/>
    <mergeCell ref="A11:C11"/>
    <mergeCell ref="D11:E11"/>
    <mergeCell ref="A12:C12"/>
    <mergeCell ref="D12:E12"/>
    <mergeCell ref="A13:E13"/>
    <mergeCell ref="A14:C14"/>
    <mergeCell ref="D14:E14"/>
    <mergeCell ref="A2:E2"/>
    <mergeCell ref="A4:D4"/>
    <mergeCell ref="A5:D5"/>
    <mergeCell ref="A6:E6"/>
    <mergeCell ref="A7:C8"/>
    <mergeCell ref="D7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2022</vt:lpstr>
      <vt:lpstr>2023.01.01-2023.12.01</vt:lpstr>
      <vt:lpstr>2023.12.01-2024.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Pátrovitsné Zsuzsa</dc:creator>
  <cp:lastModifiedBy>Sági Erika - FMKIK</cp:lastModifiedBy>
  <cp:lastPrinted>2021-09-02T06:16:12Z</cp:lastPrinted>
  <dcterms:created xsi:type="dcterms:W3CDTF">2013-11-07T13:46:32Z</dcterms:created>
  <dcterms:modified xsi:type="dcterms:W3CDTF">2024-04-03T12:39:53Z</dcterms:modified>
</cp:coreProperties>
</file>